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89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<sst xmlns="http://schemas.openxmlformats.org/spreadsheetml/2006/main" count="236" uniqueCount="117">
  <si>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</si>
  <si>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</si>
  <si>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</si>
  <si>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</si>
  <si>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</si>
  <si>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</si>
  <si>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</si>
  <si>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</si>
  <si>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</si>
  <si>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</si>
  <si>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</si>
  <si>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</si>
  <si>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</si>
  <si>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</si>
  <si>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</si>
  <si>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</si>
  <si>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</si>
  <si>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</si>
  <si>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</si>
  <si>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</si>
  <si>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</si>
  <si>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</si>
  <si>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</si>
  <si>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</si>
  <si>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</si>
  <si>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</si>
  <si>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</si>
  <si>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</si>
  <si>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</si>
  <si>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</si>
  <si>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</si>
  <si>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</si>
  <si>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</si>
  <si>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</si>
  <si>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</si>
  <si>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</si>
  <si>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</si>
  <si>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</si>
  <si>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</si>
  <si>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</si>
  <si>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</si>
  <si>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</si>
  <si>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</si>
  <si>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</si>
  <si>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</si>
  <si>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</si>
  <si>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</si>
  <si>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</si>
  <si>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</si>
  <si>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</si>
  <si>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</si>
  <si>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</si>
  <si>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</si>
  <si>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</si>
  <si>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</si>
  <si>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</si>
  <si>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</si>
  <si>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</si>
  <si>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</si>
  <si>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</si>
  <si>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</si>
  <si>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</si>
  <si>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</si>
  <si>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</si>
  <si>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</si>
  <si>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</si>
  <si>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</si>
  <si>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</si>
  <si>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</si>
  <si>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</si>
  <si>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</si>
  <si>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</si>
  <si>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</si>
  <si>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</si>
  <si>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</si>
  <si>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</si>
  <si>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</si>
  <si>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</si>
  <si>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</si>
  <si>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</si>
  <si>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</si>
  <si>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</si>
  <si>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</si>
  <si>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</si>
  <si>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</si>
  <si>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</si>
  <si>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</si>
  <si>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</si>
  <si>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</si>
  <si>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</si>
  <si>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</si>
  <si>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</si>
  <si>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</si>
  <si>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2024. (druga razina računskog plana)</t>
  </si>
  <si>
    <t>Ukupno prihodi i primici za 2024.</t>
  </si>
  <si>
    <t>PRIJEDLOG PLANA ZA 2022. (četvrta razina računskog plana)</t>
  </si>
  <si>
    <t>PRIJEDLOG PLANA ZA 2024. (druga razina računskog plana)</t>
  </si>
  <si>
    <t>Prijedlog plana 
za 2022.</t>
  </si>
  <si>
    <t>Projekcija plana
za 2023.</t>
  </si>
  <si>
    <t>Projekcija plana 
za 2024.</t>
  </si>
  <si>
    <t>Erasmus</t>
  </si>
  <si>
    <t>Postrojenja i oprema</t>
  </si>
  <si>
    <t>Ostala oprema</t>
  </si>
  <si>
    <t>Knjige</t>
  </si>
  <si>
    <t>Ostale naknade građanima</t>
  </si>
  <si>
    <t>Ostali rashodi</t>
  </si>
  <si>
    <t>Naknade troškova osobama izvan radnog odnosa</t>
  </si>
  <si>
    <t>Nakanada troškova osobama izvan radnog odnosa</t>
  </si>
  <si>
    <t>Naknade građanima</t>
  </si>
  <si>
    <t>Ostal naknade građanima</t>
  </si>
  <si>
    <t>2022.  rebalans</t>
  </si>
  <si>
    <t>PLAN RASHODA I IZDATAKA    rebalans 2022.</t>
  </si>
  <si>
    <t xml:space="preserve"> </t>
  </si>
  <si>
    <t>15000+44000</t>
  </si>
  <si>
    <t>PRIJEDLOG REBALANSA ZA 2022. GODINU</t>
  </si>
  <si>
    <r>
      <t xml:space="preserve">REBLANS FINANCIJSKOG PLANA   OŠ DONJA DUBRAVA ZA 2022. </t>
    </r>
    <r>
      <rPr>
        <b/>
        <sz val="14"/>
        <color indexed="10"/>
        <rFont val="Arial"/>
        <family val="2"/>
      </rPr>
      <t>(3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</si>
  <si>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PLAN PRIHODA I PRIMITAKA  REBALANS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</si>
</sst>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5" fillId="0" borderId="29" xfId="0" applyNumberFormat="1" applyFont="1" applyFill="1" applyBorder="1" applyAlignment="1" applyProtection="1">
      <alignment/>
      <protection/>
    </xf>
    <xf numFmtId="4" fontId="25" fillId="51" borderId="29" xfId="0" applyNumberFormat="1" applyFont="1" applyFill="1" applyBorder="1" applyAlignment="1" applyProtection="1">
      <alignment/>
      <protection/>
    </xf>
    <xf numFmtId="3" fontId="21" fillId="51" borderId="37" xfId="0" applyNumberFormat="1" applyFont="1" applyFill="1" applyBorder="1" applyAlignment="1">
      <alignment/>
    </xf>
    <xf numFmtId="3" fontId="21" fillId="51" borderId="39" xfId="0" applyNumberFormat="1" applyFont="1" applyFill="1" applyBorder="1" applyAlignment="1">
      <alignment/>
    </xf>
    <xf numFmtId="3" fontId="33" fillId="51" borderId="19" xfId="0" applyNumberFormat="1" applyFont="1" applyFill="1" applyBorder="1" applyAlignment="1">
      <alignment horizontal="right"/>
    </xf>
    <xf numFmtId="3" fontId="33" fillId="51" borderId="19" xfId="0" applyNumberFormat="1" applyFont="1" applyFill="1" applyBorder="1" applyAlignment="1" applyProtection="1">
      <alignment horizontal="right" wrapText="1"/>
      <protection/>
    </xf>
    <xf numFmtId="3" fontId="33" fillId="51" borderId="22" xfId="0" applyNumberFormat="1" applyFont="1" applyFill="1" applyBorder="1" applyAlignment="1" quotePrefix="1">
      <alignment horizontal="right"/>
    </xf>
    <xf numFmtId="4" fontId="26" fillId="51" borderId="29" xfId="0" applyNumberFormat="1" applyFont="1" applyFill="1" applyBorder="1" applyAlignment="1" applyProtection="1">
      <alignment/>
      <protection/>
    </xf>
    <xf numFmtId="4" fontId="26" fillId="51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8" ht="48" customHeight="1">
      <c r="A3" s="156" t="s">
        <v>115</v>
      </c>
      <c r="B3" s="156"/>
      <c r="C3" s="156"/>
      <c r="D3" s="156"/>
      <c r="E3" s="156"/>
      <c r="F3" s="156"/>
      <c r="G3" s="156"/>
      <c r="H3" s="156"/>
    </row>
    <row r="4" spans="1:8" s="48" customFormat="1" ht="26.25" customHeight="1">
      <c r="A4" s="156" t="s">
        <v>24</v>
      </c>
      <c r="B4" s="156"/>
      <c r="C4" s="156"/>
      <c r="D4" s="156"/>
      <c r="E4" s="156"/>
      <c r="F4" s="156"/>
      <c r="G4" s="157"/>
      <c r="H4" s="157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97</v>
      </c>
      <c r="G6" s="55" t="s">
        <v>98</v>
      </c>
      <c r="H6" s="56" t="s">
        <v>99</v>
      </c>
      <c r="I6" s="57"/>
    </row>
    <row r="7" spans="1:9" ht="27.75" customHeight="1">
      <c r="A7" s="158" t="s">
        <v>26</v>
      </c>
      <c r="B7" s="159"/>
      <c r="C7" s="159"/>
      <c r="D7" s="159"/>
      <c r="E7" s="160"/>
      <c r="F7" s="144">
        <f>+F8+F9</f>
        <v>6061150</v>
      </c>
      <c r="G7" s="71">
        <f>+G8+G9</f>
        <v>5982000</v>
      </c>
      <c r="H7" s="71">
        <f>+H8+H9</f>
        <v>5982000</v>
      </c>
      <c r="I7" s="69"/>
    </row>
    <row r="8" spans="1:8" ht="22.5" customHeight="1">
      <c r="A8" s="161" t="s">
        <v>0</v>
      </c>
      <c r="B8" s="153"/>
      <c r="C8" s="153"/>
      <c r="D8" s="153"/>
      <c r="E8" s="162"/>
      <c r="F8" s="144">
        <f>SUM('PLAN PRIHODA'!B16+'PLAN PRIHODA'!C16+'PLAN PRIHODA'!D16+'PLAN PRIHODA'!E16+'PLAN PRIHODA'!F16+'PLAN PRIHODA'!G16+'PLAN PRIHODA'!H16+'PLAN PRIHODA'!I16)</f>
        <v>6061150</v>
      </c>
      <c r="G8" s="74">
        <f>SUM('PLAN PRIHODA'!B29+'PLAN PRIHODA'!C29+'PLAN PRIHODA'!D29+'PLAN PRIHODA'!E29+'PLAN PRIHODA'!F29+'PLAN PRIHODA'!G29+'PLAN PRIHODA'!H29+'PLAN PRIHODA'!I29)</f>
        <v>5982000</v>
      </c>
      <c r="H8" s="74">
        <v>5982000</v>
      </c>
    </row>
    <row r="9" spans="1:8" ht="22.5" customHeight="1">
      <c r="A9" s="169" t="s">
        <v>28</v>
      </c>
      <c r="B9" s="170"/>
      <c r="C9" s="170"/>
      <c r="D9" s="170"/>
      <c r="E9" s="171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144">
        <f>SUM(F11:F12)</f>
        <v>6121150</v>
      </c>
      <c r="G10" s="71">
        <f>SUM(G11:G12)</f>
        <v>5982000</v>
      </c>
      <c r="H10" s="71">
        <f>SUM(H11:H12)</f>
        <v>5982000</v>
      </c>
    </row>
    <row r="11" spans="1:10" ht="22.5" customHeight="1">
      <c r="A11" s="152" t="s">
        <v>1</v>
      </c>
      <c r="B11" s="153"/>
      <c r="C11" s="153"/>
      <c r="D11" s="153"/>
      <c r="E11" s="154"/>
      <c r="F11" s="144">
        <f>SUM('PLAN RASHODA I IZDATAKA'!C9+'PLAN RASHODA I IZDATAKA'!C65)</f>
        <v>6097150</v>
      </c>
      <c r="G11" s="74">
        <f>SUM('PLAN RASHODA I IZDATAKA'!C112+'PLAN RASHODA I IZDATAKA'!C118)</f>
        <v>5982000</v>
      </c>
      <c r="H11" s="74">
        <f>SUM('PLAN RASHODA I IZDATAKA'!C133+'PLAN RASHODA I IZDATAKA'!C139)</f>
        <v>5982000</v>
      </c>
      <c r="I11" s="38"/>
      <c r="J11" s="38"/>
    </row>
    <row r="12" spans="1:10" ht="22.5" customHeight="1">
      <c r="A12" s="172" t="s">
        <v>29</v>
      </c>
      <c r="B12" s="162"/>
      <c r="C12" s="162"/>
      <c r="D12" s="162"/>
      <c r="E12" s="162"/>
      <c r="F12" s="144">
        <v>24000</v>
      </c>
      <c r="G12" s="58">
        <f>SUM('PLAN RASHODA I IZDATAKA'!C121)</f>
        <v>0</v>
      </c>
      <c r="H12" s="59">
        <f>SUM('PLAN RASHODA I IZDATAKA'!C141)</f>
        <v>0</v>
      </c>
      <c r="I12" s="38"/>
      <c r="J12" s="38"/>
    </row>
    <row r="13" spans="1:10" ht="22.5" customHeight="1">
      <c r="A13" s="168" t="s">
        <v>2</v>
      </c>
      <c r="B13" s="159"/>
      <c r="C13" s="159"/>
      <c r="D13" s="159"/>
      <c r="E13" s="159"/>
      <c r="F13" s="145">
        <f>+F7-F10</f>
        <v>-60000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6"/>
      <c r="B14" s="150"/>
      <c r="C14" s="150"/>
      <c r="D14" s="150"/>
      <c r="E14" s="150"/>
      <c r="F14" s="151"/>
      <c r="G14" s="151"/>
      <c r="H14" s="151"/>
    </row>
    <row r="15" spans="1:10" ht="27.75" customHeight="1">
      <c r="A15" s="51"/>
      <c r="B15" s="52"/>
      <c r="C15" s="52"/>
      <c r="D15" s="53"/>
      <c r="E15" s="54"/>
      <c r="F15" s="55" t="s">
        <v>97</v>
      </c>
      <c r="G15" s="55" t="s">
        <v>98</v>
      </c>
      <c r="H15" s="56" t="s">
        <v>99</v>
      </c>
      <c r="J15" s="38"/>
    </row>
    <row r="16" spans="1:10" ht="30.75" customHeight="1">
      <c r="A16" s="173" t="s">
        <v>30</v>
      </c>
      <c r="B16" s="174"/>
      <c r="C16" s="174"/>
      <c r="D16" s="174"/>
      <c r="E16" s="175"/>
      <c r="F16" s="146">
        <v>100000</v>
      </c>
      <c r="G16" s="75"/>
      <c r="H16" s="76"/>
      <c r="J16" s="38"/>
    </row>
    <row r="17" spans="1:10" ht="34.5" customHeight="1">
      <c r="A17" s="163" t="s">
        <v>31</v>
      </c>
      <c r="B17" s="164"/>
      <c r="C17" s="164"/>
      <c r="D17" s="164"/>
      <c r="E17" s="165"/>
      <c r="F17" s="146">
        <v>60000</v>
      </c>
      <c r="G17" s="77"/>
      <c r="H17" s="72"/>
      <c r="J17" s="38"/>
    </row>
    <row r="18" spans="1:10" s="43" customFormat="1" ht="25.5" customHeight="1">
      <c r="A18" s="149"/>
      <c r="B18" s="150"/>
      <c r="C18" s="150"/>
      <c r="D18" s="150"/>
      <c r="E18" s="150"/>
      <c r="F18" s="151"/>
      <c r="G18" s="151"/>
      <c r="H18" s="15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97</v>
      </c>
      <c r="G19" s="55" t="s">
        <v>98</v>
      </c>
      <c r="H19" s="56" t="s">
        <v>99</v>
      </c>
      <c r="J19" s="78"/>
      <c r="K19" s="78"/>
    </row>
    <row r="20" spans="1:10" s="43" customFormat="1" ht="22.5" customHeight="1">
      <c r="A20" s="161" t="s">
        <v>3</v>
      </c>
      <c r="B20" s="153"/>
      <c r="C20" s="153"/>
      <c r="D20" s="153"/>
      <c r="E20" s="153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61" t="s">
        <v>4</v>
      </c>
      <c r="B21" s="153"/>
      <c r="C21" s="153"/>
      <c r="D21" s="153"/>
      <c r="E21" s="153"/>
      <c r="F21" s="58">
        <f>SUM('PLAN RASHODA I IZDATAKA'!C93)</f>
        <v>0</v>
      </c>
      <c r="G21" s="58">
        <f>SUM('PLAN RASHODA I IZDATAKA'!C124)</f>
        <v>0</v>
      </c>
      <c r="H21" s="58">
        <f>SUM('PLAN RASHODA I IZDATAKA'!C144)</f>
        <v>0</v>
      </c>
    </row>
    <row r="22" spans="1:11" s="43" customFormat="1" ht="22.5" customHeight="1">
      <c r="A22" s="168" t="s">
        <v>5</v>
      </c>
      <c r="B22" s="159"/>
      <c r="C22" s="159"/>
      <c r="D22" s="159"/>
      <c r="E22" s="159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9"/>
      <c r="B23" s="150"/>
      <c r="C23" s="150"/>
      <c r="D23" s="150"/>
      <c r="E23" s="150"/>
      <c r="F23" s="151"/>
      <c r="G23" s="151"/>
      <c r="H23" s="151"/>
    </row>
    <row r="24" spans="1:8" s="43" customFormat="1" ht="22.5" customHeight="1">
      <c r="A24" s="152" t="s">
        <v>6</v>
      </c>
      <c r="B24" s="153"/>
      <c r="C24" s="153"/>
      <c r="D24" s="153"/>
      <c r="E24" s="15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6" t="s">
        <v>32</v>
      </c>
      <c r="B26" s="167"/>
      <c r="C26" s="167"/>
      <c r="D26" s="167"/>
      <c r="E26" s="167"/>
      <c r="F26" s="167"/>
      <c r="G26" s="167"/>
      <c r="H26" s="16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1">
      <selection activeCell="A1" sqref="A1:K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56" t="s">
        <v>116</v>
      </c>
      <c r="B1" s="156"/>
      <c r="C1" s="156"/>
      <c r="D1" s="156"/>
      <c r="E1" s="156"/>
      <c r="F1" s="156"/>
      <c r="G1" s="156"/>
      <c r="H1" s="156"/>
      <c r="I1" s="176"/>
      <c r="J1" s="176"/>
      <c r="K1" s="176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77" t="s">
        <v>110</v>
      </c>
      <c r="C3" s="178"/>
      <c r="D3" s="178"/>
      <c r="E3" s="178"/>
      <c r="F3" s="178"/>
      <c r="G3" s="178"/>
      <c r="H3" s="178"/>
      <c r="I3" s="179"/>
      <c r="J3" s="179"/>
      <c r="K3" s="180"/>
    </row>
    <row r="4" spans="1:11" s="1" customFormat="1" ht="90" thickBot="1">
      <c r="A4" s="66" t="s">
        <v>38</v>
      </c>
      <c r="B4" s="127" t="s">
        <v>43</v>
      </c>
      <c r="C4" s="127" t="s">
        <v>44</v>
      </c>
      <c r="D4" s="127" t="s">
        <v>45</v>
      </c>
      <c r="E4" s="127" t="s">
        <v>46</v>
      </c>
      <c r="F4" s="127" t="s">
        <v>47</v>
      </c>
      <c r="G4" s="127" t="s">
        <v>48</v>
      </c>
      <c r="H4" s="127" t="s">
        <v>90</v>
      </c>
      <c r="I4" s="127" t="s">
        <v>49</v>
      </c>
      <c r="J4" s="127" t="s">
        <v>50</v>
      </c>
      <c r="K4" s="127" t="s">
        <v>51</v>
      </c>
    </row>
    <row r="5" spans="1:11" s="1" customFormat="1" ht="12.75" customHeight="1">
      <c r="A5" s="101">
        <v>636</v>
      </c>
      <c r="B5" s="102"/>
      <c r="C5" s="103"/>
      <c r="D5" s="104"/>
      <c r="E5" s="105"/>
      <c r="F5" s="105"/>
      <c r="G5" s="106">
        <v>5336750</v>
      </c>
      <c r="H5" s="107"/>
      <c r="I5" s="107"/>
      <c r="J5" s="107"/>
      <c r="K5" s="107"/>
    </row>
    <row r="6" spans="1:11" s="1" customFormat="1" ht="12.75">
      <c r="A6" s="108">
        <v>638</v>
      </c>
      <c r="B6" s="109"/>
      <c r="C6" s="110"/>
      <c r="D6" s="110"/>
      <c r="E6" s="110"/>
      <c r="F6" s="142">
        <v>20000</v>
      </c>
      <c r="G6" s="111"/>
      <c r="H6" s="143" t="s">
        <v>113</v>
      </c>
      <c r="I6" s="112"/>
      <c r="J6" s="112"/>
      <c r="K6" s="112"/>
    </row>
    <row r="7" spans="1:11" s="1" customFormat="1" ht="12.75">
      <c r="A7" s="108">
        <v>652</v>
      </c>
      <c r="B7" s="109"/>
      <c r="C7" s="110"/>
      <c r="D7" s="142">
        <v>218000</v>
      </c>
      <c r="E7" s="110"/>
      <c r="F7" s="110"/>
      <c r="G7" s="111"/>
      <c r="H7" s="112" t="s">
        <v>100</v>
      </c>
      <c r="I7" s="112"/>
      <c r="J7" s="112"/>
      <c r="K7" s="112"/>
    </row>
    <row r="8" spans="1:11" s="1" customFormat="1" ht="12.75">
      <c r="A8" s="108">
        <v>661</v>
      </c>
      <c r="B8" s="109"/>
      <c r="C8" s="142">
        <v>18000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</v>
      </c>
      <c r="B9" s="109"/>
      <c r="C9" s="110"/>
      <c r="D9" s="110"/>
      <c r="E9" s="110"/>
      <c r="F9" s="110"/>
      <c r="G9" s="111"/>
      <c r="H9" s="112"/>
      <c r="I9" s="112">
        <v>5000</v>
      </c>
      <c r="J9" s="112"/>
      <c r="K9" s="112"/>
    </row>
    <row r="10" spans="1:11" s="1" customFormat="1" ht="12.75">
      <c r="A10" s="108">
        <v>671</v>
      </c>
      <c r="B10" s="109">
        <v>12000</v>
      </c>
      <c r="C10" s="110"/>
      <c r="D10" s="110"/>
      <c r="E10" s="142">
        <v>392400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12000</v>
      </c>
      <c r="C16" s="129">
        <v>18000</v>
      </c>
      <c r="D16" s="129">
        <v>218000</v>
      </c>
      <c r="E16" s="129">
        <v>392400</v>
      </c>
      <c r="F16" s="129">
        <f>+F6</f>
        <v>20000</v>
      </c>
      <c r="G16" s="129">
        <v>5336750</v>
      </c>
      <c r="H16" s="130">
        <v>59000</v>
      </c>
      <c r="I16" s="130">
        <v>5000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81">
        <v>6061150</v>
      </c>
      <c r="C17" s="182"/>
      <c r="D17" s="182"/>
      <c r="E17" s="182"/>
      <c r="F17" s="182"/>
      <c r="G17" s="182"/>
      <c r="H17" s="182"/>
      <c r="I17" s="183"/>
      <c r="J17" s="183"/>
      <c r="K17" s="184"/>
    </row>
    <row r="18" spans="1:8" ht="39" thickBot="1">
      <c r="A18" s="6"/>
      <c r="B18" s="6"/>
      <c r="C18" s="6"/>
      <c r="D18" s="7" t="s">
        <v>114</v>
      </c>
      <c r="E18" s="12"/>
      <c r="H18" s="10"/>
    </row>
    <row r="19" spans="1:11" ht="26.25" customHeight="1" thickBot="1">
      <c r="A19" s="67" t="s">
        <v>8</v>
      </c>
      <c r="B19" s="177" t="s">
        <v>89</v>
      </c>
      <c r="C19" s="178"/>
      <c r="D19" s="178"/>
      <c r="E19" s="178"/>
      <c r="F19" s="178"/>
      <c r="G19" s="178"/>
      <c r="H19" s="178"/>
      <c r="I19" s="179"/>
      <c r="J19" s="179"/>
      <c r="K19" s="180"/>
    </row>
    <row r="20" spans="1:11" ht="90" thickBot="1">
      <c r="A20" s="68" t="s">
        <v>38</v>
      </c>
      <c r="B20" s="127" t="s">
        <v>43</v>
      </c>
      <c r="C20" s="127" t="s">
        <v>44</v>
      </c>
      <c r="D20" s="127" t="s">
        <v>45</v>
      </c>
      <c r="E20" s="127" t="s">
        <v>46</v>
      </c>
      <c r="F20" s="127" t="s">
        <v>47</v>
      </c>
      <c r="G20" s="127" t="s">
        <v>48</v>
      </c>
      <c r="H20" s="127" t="s">
        <v>90</v>
      </c>
      <c r="I20" s="127" t="s">
        <v>49</v>
      </c>
      <c r="J20" s="127" t="s">
        <v>50</v>
      </c>
      <c r="K20" s="127" t="s">
        <v>51</v>
      </c>
    </row>
    <row r="21" spans="1:11" ht="12.75">
      <c r="A21" s="101">
        <v>63</v>
      </c>
      <c r="B21" s="102"/>
      <c r="C21" s="103"/>
      <c r="D21" s="104"/>
      <c r="E21" s="105"/>
      <c r="F21" s="105">
        <v>15000</v>
      </c>
      <c r="G21" s="106">
        <v>5160000</v>
      </c>
      <c r="H21" s="107">
        <v>134000</v>
      </c>
      <c r="I21" s="107"/>
      <c r="J21" s="107"/>
      <c r="K21" s="107"/>
    </row>
    <row r="22" spans="1:11" ht="12.75">
      <c r="A22" s="108">
        <v>65</v>
      </c>
      <c r="B22" s="109"/>
      <c r="C22" s="110"/>
      <c r="D22" s="110">
        <v>200000</v>
      </c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66</v>
      </c>
      <c r="B23" s="109"/>
      <c r="C23" s="110">
        <v>16000</v>
      </c>
      <c r="D23" s="110"/>
      <c r="E23" s="110"/>
      <c r="F23" s="110"/>
      <c r="G23" s="111"/>
      <c r="H23" s="112"/>
      <c r="I23" s="112">
        <v>5000</v>
      </c>
      <c r="J23" s="112"/>
      <c r="K23" s="112"/>
    </row>
    <row r="24" spans="1:11" ht="12.75">
      <c r="A24" s="108">
        <v>67</v>
      </c>
      <c r="B24" s="109">
        <v>12000</v>
      </c>
      <c r="C24" s="110"/>
      <c r="D24" s="110"/>
      <c r="E24" s="110">
        <v>440000</v>
      </c>
      <c r="F24" s="110"/>
      <c r="G24" s="111"/>
      <c r="H24" s="112"/>
      <c r="I24" s="112"/>
      <c r="J24" s="112"/>
      <c r="K24" s="112"/>
    </row>
    <row r="25" spans="1:11" ht="12.75">
      <c r="A25" s="108"/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v>12000</v>
      </c>
      <c r="C29" s="129">
        <v>16000</v>
      </c>
      <c r="D29" s="129">
        <v>200000</v>
      </c>
      <c r="E29" s="129">
        <v>440000</v>
      </c>
      <c r="F29" s="129">
        <v>15000</v>
      </c>
      <c r="G29" s="129">
        <v>5160000</v>
      </c>
      <c r="H29" s="130">
        <v>134000</v>
      </c>
      <c r="I29" s="130">
        <v>5000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92</v>
      </c>
      <c r="B30" s="181">
        <f>B29+C29+D29+E29+F29+G29+H29+I29+J29+K29</f>
        <v>5982000</v>
      </c>
      <c r="C30" s="182"/>
      <c r="D30" s="182"/>
      <c r="E30" s="182"/>
      <c r="F30" s="182"/>
      <c r="G30" s="182"/>
      <c r="H30" s="182"/>
      <c r="I30" s="183"/>
      <c r="J30" s="183"/>
      <c r="K30" s="184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77" t="s">
        <v>93</v>
      </c>
      <c r="C32" s="178"/>
      <c r="D32" s="178"/>
      <c r="E32" s="178"/>
      <c r="F32" s="178"/>
      <c r="G32" s="178"/>
      <c r="H32" s="178"/>
      <c r="I32" s="179"/>
      <c r="J32" s="179"/>
      <c r="K32" s="180"/>
    </row>
    <row r="33" spans="1:11" ht="90" thickBot="1">
      <c r="A33" s="68" t="s">
        <v>38</v>
      </c>
      <c r="B33" s="127" t="s">
        <v>43</v>
      </c>
      <c r="C33" s="127" t="s">
        <v>44</v>
      </c>
      <c r="D33" s="127" t="s">
        <v>45</v>
      </c>
      <c r="E33" s="127" t="s">
        <v>46</v>
      </c>
      <c r="F33" s="127" t="s">
        <v>47</v>
      </c>
      <c r="G33" s="127" t="s">
        <v>48</v>
      </c>
      <c r="H33" s="127" t="s">
        <v>90</v>
      </c>
      <c r="I33" s="127" t="s">
        <v>49</v>
      </c>
      <c r="J33" s="127" t="s">
        <v>50</v>
      </c>
      <c r="K33" s="127" t="s">
        <v>51</v>
      </c>
    </row>
    <row r="34" spans="1:11" ht="12.75">
      <c r="A34" s="101">
        <v>63</v>
      </c>
      <c r="B34" s="102"/>
      <c r="C34" s="103"/>
      <c r="D34" s="104"/>
      <c r="E34" s="105"/>
      <c r="F34" s="105">
        <v>15000</v>
      </c>
      <c r="G34" s="106">
        <v>5160000</v>
      </c>
      <c r="H34" s="107">
        <v>134000</v>
      </c>
      <c r="I34" s="107"/>
      <c r="J34" s="107"/>
      <c r="K34" s="107"/>
    </row>
    <row r="35" spans="1:11" ht="12.75">
      <c r="A35" s="108">
        <v>65</v>
      </c>
      <c r="B35" s="109"/>
      <c r="C35" s="110"/>
      <c r="D35" s="110">
        <v>200000</v>
      </c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66</v>
      </c>
      <c r="B36" s="109"/>
      <c r="C36" s="110">
        <v>16000</v>
      </c>
      <c r="D36" s="110"/>
      <c r="E36" s="110"/>
      <c r="F36" s="110"/>
      <c r="G36" s="111"/>
      <c r="H36" s="112"/>
      <c r="I36" s="112">
        <v>5000</v>
      </c>
      <c r="J36" s="112"/>
      <c r="K36" s="112"/>
    </row>
    <row r="37" spans="1:11" ht="12.75">
      <c r="A37" s="108">
        <v>67</v>
      </c>
      <c r="B37" s="109">
        <v>12000</v>
      </c>
      <c r="C37" s="110"/>
      <c r="D37" s="110"/>
      <c r="E37" s="110">
        <v>440000</v>
      </c>
      <c r="F37" s="110"/>
      <c r="G37" s="111"/>
      <c r="H37" s="112"/>
      <c r="I37" s="112"/>
      <c r="J37" s="112"/>
      <c r="K37" s="112"/>
    </row>
    <row r="38" spans="1:11" ht="12.75">
      <c r="A38" s="108"/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v>12000</v>
      </c>
      <c r="C42" s="129">
        <v>16000</v>
      </c>
      <c r="D42" s="129">
        <v>200000</v>
      </c>
      <c r="E42" s="129">
        <v>440000</v>
      </c>
      <c r="F42" s="129">
        <v>15000</v>
      </c>
      <c r="G42" s="129">
        <v>5160000</v>
      </c>
      <c r="H42" s="130">
        <v>134000</v>
      </c>
      <c r="I42" s="130">
        <v>5000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94</v>
      </c>
      <c r="B43" s="181">
        <v>5982000</v>
      </c>
      <c r="C43" s="182"/>
      <c r="D43" s="182"/>
      <c r="E43" s="182"/>
      <c r="F43" s="182"/>
      <c r="G43" s="182"/>
      <c r="H43" s="182"/>
      <c r="I43" s="183"/>
      <c r="J43" s="183"/>
      <c r="K43" s="184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85"/>
      <c r="B155" s="186"/>
      <c r="C155" s="186"/>
      <c r="D155" s="186"/>
      <c r="E155" s="18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1"/>
  <rowBreaks count="3" manualBreakCount="3">
    <brk id="17" max="10" man="1"/>
    <brk id="89" max="9" man="1"/>
    <brk id="1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7"/>
  <sheetViews>
    <sheetView workbookViewId="0" topLeftCell="A1">
      <selection activeCell="D79" sqref="D79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87" t="s">
        <v>111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95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4" t="s">
        <v>48</v>
      </c>
      <c r="J3" s="4" t="s">
        <v>88</v>
      </c>
      <c r="K3" s="4" t="s">
        <v>49</v>
      </c>
      <c r="L3" s="4" t="s">
        <v>50</v>
      </c>
      <c r="M3" s="4" t="s">
        <v>51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36</v>
      </c>
      <c r="B7" s="95" t="s">
        <v>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52</v>
      </c>
      <c r="B8" s="95" t="s">
        <v>40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37</v>
      </c>
      <c r="C9" s="147">
        <f>SUM(C10,C21,C54,C60)</f>
        <v>6097150</v>
      </c>
      <c r="D9" s="131">
        <f>SUM(D10,D21,D54,D60)</f>
        <v>12000</v>
      </c>
      <c r="E9" s="147">
        <f>SUM(E10,E21,E54,E60)</f>
        <v>18000</v>
      </c>
      <c r="F9" s="147">
        <f>SUM(F10,F21,F54,F60)</f>
        <v>218000</v>
      </c>
      <c r="G9" s="147">
        <f>SUM(G10,G21,G54,G60)</f>
        <v>382400</v>
      </c>
      <c r="H9" s="147">
        <f aca="true" t="shared" si="0" ref="H9:M9">SUM(H10,H21,H54,H60)</f>
        <v>95000</v>
      </c>
      <c r="I9" s="147">
        <f t="shared" si="0"/>
        <v>5322750</v>
      </c>
      <c r="J9" s="131">
        <f t="shared" si="0"/>
        <v>44000</v>
      </c>
      <c r="K9" s="131">
        <f t="shared" si="0"/>
        <v>5000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47">
        <f>C11+C16+C18</f>
        <v>5057500</v>
      </c>
      <c r="D10" s="131">
        <f aca="true" t="shared" si="1" ref="D10:M10">SUM(D11,D16,D18)</f>
        <v>12000</v>
      </c>
      <c r="E10" s="131">
        <f t="shared" si="1"/>
        <v>0</v>
      </c>
      <c r="F10" s="131">
        <f t="shared" si="1"/>
        <v>0</v>
      </c>
      <c r="G10" s="131">
        <f t="shared" si="1"/>
        <v>0</v>
      </c>
      <c r="H10" s="131">
        <f t="shared" si="1"/>
        <v>0</v>
      </c>
      <c r="I10" s="147">
        <v>5001500</v>
      </c>
      <c r="J10" s="131">
        <f t="shared" si="1"/>
        <v>44000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4186568</v>
      </c>
      <c r="D11" s="131">
        <f aca="true" t="shared" si="2" ref="D11:M11">SUM(D12,D13,D14,D15)</f>
        <v>10300</v>
      </c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47">
        <f t="shared" si="2"/>
        <v>4138500</v>
      </c>
      <c r="J11" s="131">
        <f t="shared" si="2"/>
        <v>37768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91">
        <v>3111</v>
      </c>
      <c r="B12" s="92" t="s">
        <v>54</v>
      </c>
      <c r="C12" s="132">
        <v>4058328</v>
      </c>
      <c r="D12" s="132">
        <v>2060</v>
      </c>
      <c r="E12" s="132"/>
      <c r="F12" s="132"/>
      <c r="G12" s="132"/>
      <c r="H12" s="132"/>
      <c r="I12" s="132">
        <v>4018500</v>
      </c>
      <c r="J12" s="132">
        <v>37768</v>
      </c>
      <c r="K12" s="132"/>
      <c r="L12" s="132"/>
      <c r="M12" s="132"/>
    </row>
    <row r="13" spans="1:13" ht="12.75">
      <c r="A13" s="91">
        <v>3112</v>
      </c>
      <c r="B13" s="92" t="s">
        <v>55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56</v>
      </c>
      <c r="C14" s="132">
        <v>108240</v>
      </c>
      <c r="D14" s="132">
        <v>8240</v>
      </c>
      <c r="E14" s="132"/>
      <c r="F14" s="132"/>
      <c r="G14" s="132"/>
      <c r="H14" s="132"/>
      <c r="I14" s="141">
        <v>100000</v>
      </c>
      <c r="J14" s="132"/>
      <c r="K14" s="132"/>
      <c r="L14" s="132"/>
      <c r="M14" s="132"/>
    </row>
    <row r="15" spans="1:13" ht="12.75">
      <c r="A15" s="91">
        <v>3114</v>
      </c>
      <c r="B15" s="92" t="s">
        <v>57</v>
      </c>
      <c r="C15" s="132">
        <v>20000</v>
      </c>
      <c r="D15" s="132"/>
      <c r="E15" s="132"/>
      <c r="F15" s="132"/>
      <c r="G15" s="132"/>
      <c r="H15" s="132"/>
      <c r="I15" s="141">
        <v>20000</v>
      </c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47">
        <f>SUM(C17)</f>
        <v>180000</v>
      </c>
      <c r="D16" s="131">
        <f aca="true" t="shared" si="3" ref="D16:M16">SUM(D17)</f>
        <v>0</v>
      </c>
      <c r="E16" s="131">
        <f t="shared" si="3"/>
        <v>0</v>
      </c>
      <c r="F16" s="131">
        <f t="shared" si="3"/>
        <v>0</v>
      </c>
      <c r="G16" s="131">
        <f t="shared" si="3"/>
        <v>0</v>
      </c>
      <c r="H16" s="131">
        <f t="shared" si="3"/>
        <v>0</v>
      </c>
      <c r="I16" s="147">
        <f t="shared" si="3"/>
        <v>180000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>
      <c r="A17" s="91">
        <v>3121</v>
      </c>
      <c r="B17" s="92" t="s">
        <v>14</v>
      </c>
      <c r="C17" s="132">
        <v>180000</v>
      </c>
      <c r="D17" s="132"/>
      <c r="E17" s="132"/>
      <c r="F17" s="132"/>
      <c r="G17" s="132"/>
      <c r="H17" s="132"/>
      <c r="I17" s="141">
        <v>180000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47">
        <f>SUM(C19,C20,)</f>
        <v>690932</v>
      </c>
      <c r="D18" s="131">
        <v>1700</v>
      </c>
      <c r="E18" s="131">
        <f aca="true" t="shared" si="4" ref="E18:M18">SUM(E19,E20,)</f>
        <v>0</v>
      </c>
      <c r="F18" s="131">
        <f t="shared" si="4"/>
        <v>0</v>
      </c>
      <c r="G18" s="131">
        <f t="shared" si="4"/>
        <v>0</v>
      </c>
      <c r="H18" s="131">
        <f t="shared" si="4"/>
        <v>0</v>
      </c>
      <c r="I18" s="147">
        <f t="shared" si="4"/>
        <v>683000</v>
      </c>
      <c r="J18" s="131">
        <f t="shared" si="4"/>
        <v>6232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25.5">
      <c r="A19" s="91">
        <v>3131</v>
      </c>
      <c r="B19" s="92" t="s">
        <v>58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59</v>
      </c>
      <c r="C20" s="132">
        <v>690932</v>
      </c>
      <c r="D20" s="132">
        <v>1700</v>
      </c>
      <c r="E20" s="132"/>
      <c r="F20" s="132"/>
      <c r="G20" s="132"/>
      <c r="H20" s="132"/>
      <c r="I20" s="141">
        <v>683000</v>
      </c>
      <c r="J20" s="132">
        <v>6232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47">
        <f>SUM(C22,C27,C35,C45,C47)</f>
        <v>967150</v>
      </c>
      <c r="D21" s="131">
        <f>SUM(D22,D27,D35,D45,D47)</f>
        <v>0</v>
      </c>
      <c r="E21" s="147">
        <f>SUM(E22,E27,E35,E45,E47)</f>
        <v>18000</v>
      </c>
      <c r="F21" s="147">
        <f>SUM(F22,F27,F35,F45,F47)</f>
        <v>218000</v>
      </c>
      <c r="G21" s="147">
        <f aca="true" t="shared" si="5" ref="G21:M21">SUM(G22,G27,G35,G45,G47)</f>
        <v>376900</v>
      </c>
      <c r="H21" s="147">
        <f t="shared" si="5"/>
        <v>95000</v>
      </c>
      <c r="I21" s="147">
        <f t="shared" si="5"/>
        <v>254250</v>
      </c>
      <c r="J21" s="131">
        <f t="shared" si="5"/>
        <v>0</v>
      </c>
      <c r="K21" s="131">
        <f t="shared" si="5"/>
        <v>5000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47">
        <f>SUM(C23,C24,C25,C26)</f>
        <v>307000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47">
        <f t="shared" si="6"/>
        <v>34000</v>
      </c>
      <c r="H22" s="147">
        <f t="shared" si="6"/>
        <v>75000</v>
      </c>
      <c r="I22" s="147">
        <f t="shared" si="6"/>
        <v>198000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2.75">
      <c r="A23" s="91">
        <v>3211</v>
      </c>
      <c r="B23" s="92" t="s">
        <v>60</v>
      </c>
      <c r="C23" s="132">
        <v>105000</v>
      </c>
      <c r="D23" s="132"/>
      <c r="E23" s="132"/>
      <c r="F23" s="132"/>
      <c r="G23" s="141">
        <v>28000</v>
      </c>
      <c r="H23" s="132">
        <v>75000</v>
      </c>
      <c r="I23" s="141">
        <v>2000</v>
      </c>
      <c r="J23" s="132"/>
      <c r="K23" s="132"/>
      <c r="L23" s="132"/>
      <c r="M23" s="132"/>
    </row>
    <row r="24" spans="1:13" ht="25.5">
      <c r="A24" s="91">
        <v>3212</v>
      </c>
      <c r="B24" s="92" t="s">
        <v>61</v>
      </c>
      <c r="C24" s="132">
        <v>196000</v>
      </c>
      <c r="D24" s="132"/>
      <c r="E24" s="132"/>
      <c r="F24" s="132"/>
      <c r="G24" s="132"/>
      <c r="H24" s="132"/>
      <c r="I24" s="141">
        <v>196000</v>
      </c>
      <c r="J24" s="132"/>
      <c r="K24" s="132"/>
      <c r="L24" s="132"/>
      <c r="M24" s="132"/>
    </row>
    <row r="25" spans="1:13" ht="12.75">
      <c r="A25" s="91">
        <v>3213</v>
      </c>
      <c r="B25" s="92" t="s">
        <v>62</v>
      </c>
      <c r="C25" s="132">
        <v>2500</v>
      </c>
      <c r="D25" s="132"/>
      <c r="E25" s="132"/>
      <c r="F25" s="132"/>
      <c r="G25" s="141">
        <v>2500</v>
      </c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63</v>
      </c>
      <c r="C26" s="132">
        <v>3500</v>
      </c>
      <c r="D26" s="132"/>
      <c r="E26" s="132"/>
      <c r="F26" s="132"/>
      <c r="G26" s="141">
        <v>3500</v>
      </c>
      <c r="H26" s="132"/>
      <c r="I26" s="132"/>
      <c r="J26" s="132"/>
      <c r="K26" s="132"/>
      <c r="L26" s="132"/>
      <c r="M26" s="132"/>
    </row>
    <row r="27" spans="1:13" ht="12.75">
      <c r="A27" s="97">
        <v>322</v>
      </c>
      <c r="B27" s="95" t="s">
        <v>18</v>
      </c>
      <c r="C27" s="147">
        <f>SUM(C28,C29,C30,C31,C32,C33,C34)</f>
        <v>489000</v>
      </c>
      <c r="D27" s="131">
        <f aca="true" t="shared" si="7" ref="D27:M27">SUM(D28,D29,D30,D31,D32,D33,D34)</f>
        <v>0</v>
      </c>
      <c r="E27" s="147">
        <f t="shared" si="7"/>
        <v>18000</v>
      </c>
      <c r="F27" s="147">
        <f t="shared" si="7"/>
        <v>198000</v>
      </c>
      <c r="G27" s="147">
        <f t="shared" si="7"/>
        <v>228000</v>
      </c>
      <c r="H27" s="147">
        <f t="shared" si="7"/>
        <v>20000</v>
      </c>
      <c r="I27" s="147">
        <f t="shared" si="7"/>
        <v>20000</v>
      </c>
      <c r="J27" s="131">
        <f t="shared" si="7"/>
        <v>0</v>
      </c>
      <c r="K27" s="131">
        <f t="shared" si="7"/>
        <v>5000</v>
      </c>
      <c r="L27" s="131">
        <f t="shared" si="7"/>
        <v>0</v>
      </c>
      <c r="M27" s="131">
        <f t="shared" si="7"/>
        <v>0</v>
      </c>
    </row>
    <row r="28" spans="1:13" ht="25.5">
      <c r="A28" s="91">
        <v>3221</v>
      </c>
      <c r="B28" s="92" t="s">
        <v>64</v>
      </c>
      <c r="C28" s="132">
        <v>69000</v>
      </c>
      <c r="D28" s="132"/>
      <c r="E28" s="132"/>
      <c r="F28" s="132">
        <v>3000</v>
      </c>
      <c r="G28" s="132">
        <v>66000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65</v>
      </c>
      <c r="C29" s="132">
        <v>210000</v>
      </c>
      <c r="D29" s="132"/>
      <c r="E29" s="132"/>
      <c r="F29" s="141">
        <v>190000</v>
      </c>
      <c r="G29" s="132"/>
      <c r="H29" s="141">
        <v>20000</v>
      </c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66</v>
      </c>
      <c r="C30" s="132">
        <v>125000</v>
      </c>
      <c r="D30" s="132"/>
      <c r="E30" s="132"/>
      <c r="F30" s="132"/>
      <c r="G30" s="132">
        <v>125000</v>
      </c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67</v>
      </c>
      <c r="C31" s="132">
        <v>15000</v>
      </c>
      <c r="D31" s="132"/>
      <c r="E31" s="132"/>
      <c r="F31" s="132"/>
      <c r="G31" s="141">
        <v>15000</v>
      </c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68</v>
      </c>
      <c r="C32" s="132">
        <v>68000</v>
      </c>
      <c r="D32" s="132"/>
      <c r="E32" s="141">
        <v>18000</v>
      </c>
      <c r="F32" s="132">
        <v>5000</v>
      </c>
      <c r="G32" s="141">
        <v>20000</v>
      </c>
      <c r="H32" s="132"/>
      <c r="I32" s="141">
        <v>20000</v>
      </c>
      <c r="J32" s="132"/>
      <c r="K32" s="132">
        <v>5000</v>
      </c>
      <c r="L32" s="132"/>
      <c r="M32" s="132"/>
    </row>
    <row r="33" spans="1:13" ht="25.5">
      <c r="A33" s="91">
        <v>3226</v>
      </c>
      <c r="B33" s="92" t="s">
        <v>69</v>
      </c>
      <c r="C33" s="132"/>
      <c r="D33" s="132"/>
      <c r="E33" s="141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3227</v>
      </c>
      <c r="B34" s="92" t="s">
        <v>70</v>
      </c>
      <c r="C34" s="132">
        <v>2000</v>
      </c>
      <c r="D34" s="132"/>
      <c r="E34" s="132"/>
      <c r="F34" s="132"/>
      <c r="G34" s="141">
        <v>2000</v>
      </c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47">
        <f>SUM(C36,C37,C38,C39,C40,C41,C42,C43,C44)</f>
        <v>126500</v>
      </c>
      <c r="D35" s="131">
        <f aca="true" t="shared" si="8" ref="D35:M35">SUM(D36,D37,D38,D39,D40,D41,D42,D43,D44)</f>
        <v>0</v>
      </c>
      <c r="E35" s="131">
        <f t="shared" si="8"/>
        <v>0</v>
      </c>
      <c r="F35" s="147">
        <f t="shared" si="8"/>
        <v>20000</v>
      </c>
      <c r="G35" s="147">
        <f t="shared" si="8"/>
        <v>96500</v>
      </c>
      <c r="H35" s="131">
        <f t="shared" si="8"/>
        <v>0</v>
      </c>
      <c r="I35" s="147">
        <f t="shared" si="8"/>
        <v>10000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>
      <c r="A36" s="91">
        <v>3231</v>
      </c>
      <c r="B36" s="92" t="s">
        <v>71</v>
      </c>
      <c r="C36" s="132">
        <v>11000</v>
      </c>
      <c r="D36" s="132"/>
      <c r="E36" s="132"/>
      <c r="F36" s="132"/>
      <c r="G36" s="141">
        <v>11000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72</v>
      </c>
      <c r="C37" s="132">
        <v>22500</v>
      </c>
      <c r="D37" s="132"/>
      <c r="E37" s="132"/>
      <c r="F37" s="132"/>
      <c r="G37" s="141">
        <v>22500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73</v>
      </c>
      <c r="C38" s="132">
        <v>0</v>
      </c>
      <c r="D38" s="132"/>
      <c r="E38" s="132"/>
      <c r="F38" s="132"/>
      <c r="G38" s="132">
        <v>0</v>
      </c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74</v>
      </c>
      <c r="C39" s="132">
        <v>30000</v>
      </c>
      <c r="D39" s="132"/>
      <c r="E39" s="132"/>
      <c r="F39" s="132"/>
      <c r="G39" s="132">
        <v>30000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75</v>
      </c>
      <c r="C40" s="132"/>
      <c r="D40" s="132"/>
      <c r="E40" s="132"/>
      <c r="F40" s="132" t="s">
        <v>112</v>
      </c>
      <c r="G40" s="132"/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76</v>
      </c>
      <c r="C41" s="132">
        <v>10000</v>
      </c>
      <c r="D41" s="132"/>
      <c r="E41" s="132"/>
      <c r="F41" s="132"/>
      <c r="G41" s="132">
        <v>10000</v>
      </c>
      <c r="H41" s="132"/>
      <c r="I41" s="132"/>
      <c r="J41" s="132"/>
      <c r="K41" s="132"/>
      <c r="L41" s="132"/>
      <c r="M41" s="132"/>
    </row>
    <row r="42" spans="1:13" ht="12.75">
      <c r="A42" s="91">
        <v>3237</v>
      </c>
      <c r="B42" s="92" t="s">
        <v>77</v>
      </c>
      <c r="C42" s="132">
        <v>2000</v>
      </c>
      <c r="D42" s="132"/>
      <c r="E42" s="132"/>
      <c r="F42" s="141"/>
      <c r="G42" s="141">
        <v>2000</v>
      </c>
      <c r="H42" s="132"/>
      <c r="I42" s="132"/>
      <c r="J42" s="132"/>
      <c r="K42" s="132"/>
      <c r="L42" s="132"/>
      <c r="M42" s="132"/>
    </row>
    <row r="43" spans="1:13" ht="12.75">
      <c r="A43" s="91">
        <v>3238</v>
      </c>
      <c r="B43" s="92" t="s">
        <v>78</v>
      </c>
      <c r="C43" s="132">
        <v>8000</v>
      </c>
      <c r="D43" s="132"/>
      <c r="E43" s="132"/>
      <c r="F43" s="132"/>
      <c r="G43" s="141">
        <v>8000</v>
      </c>
      <c r="H43" s="132"/>
      <c r="I43" s="132"/>
      <c r="J43" s="132"/>
      <c r="K43" s="132"/>
      <c r="L43" s="132"/>
      <c r="M43" s="132"/>
    </row>
    <row r="44" spans="1:13" ht="12.75">
      <c r="A44" s="91">
        <v>3239</v>
      </c>
      <c r="B44" s="92" t="s">
        <v>79</v>
      </c>
      <c r="C44" s="132">
        <v>43000</v>
      </c>
      <c r="D44" s="132"/>
      <c r="E44" s="132"/>
      <c r="F44" s="141">
        <v>20000</v>
      </c>
      <c r="G44" s="141">
        <v>13000</v>
      </c>
      <c r="H44" s="132"/>
      <c r="I44" s="141">
        <v>10000</v>
      </c>
      <c r="J44" s="132"/>
      <c r="K44" s="132"/>
      <c r="L44" s="132"/>
      <c r="M44" s="132"/>
    </row>
    <row r="45" spans="1:13" ht="25.5">
      <c r="A45" s="97">
        <v>324</v>
      </c>
      <c r="B45" s="95" t="s">
        <v>106</v>
      </c>
      <c r="C45" s="131">
        <f>C46</f>
        <v>5000</v>
      </c>
      <c r="D45" s="131">
        <f aca="true" t="shared" si="9" ref="D45:M45">D46</f>
        <v>0</v>
      </c>
      <c r="E45" s="131">
        <f t="shared" si="9"/>
        <v>0</v>
      </c>
      <c r="F45" s="131">
        <f t="shared" si="9"/>
        <v>0</v>
      </c>
      <c r="G45" s="131">
        <f t="shared" si="9"/>
        <v>0</v>
      </c>
      <c r="H45" s="131">
        <f t="shared" si="9"/>
        <v>0</v>
      </c>
      <c r="I45" s="131">
        <f t="shared" si="9"/>
        <v>5000</v>
      </c>
      <c r="J45" s="131">
        <f t="shared" si="9"/>
        <v>0</v>
      </c>
      <c r="K45" s="131">
        <f t="shared" si="9"/>
        <v>0</v>
      </c>
      <c r="L45" s="131">
        <f t="shared" si="9"/>
        <v>0</v>
      </c>
      <c r="M45" s="131">
        <f t="shared" si="9"/>
        <v>0</v>
      </c>
    </row>
    <row r="46" spans="1:13" ht="25.5">
      <c r="A46" s="91">
        <v>3241</v>
      </c>
      <c r="B46" s="92" t="s">
        <v>107</v>
      </c>
      <c r="C46" s="132">
        <v>5000</v>
      </c>
      <c r="D46" s="132"/>
      <c r="E46" s="132"/>
      <c r="F46" s="132"/>
      <c r="G46" s="132"/>
      <c r="H46" s="132"/>
      <c r="I46" s="132">
        <v>5000</v>
      </c>
      <c r="J46" s="132"/>
      <c r="K46" s="132"/>
      <c r="L46" s="132"/>
      <c r="M46" s="132"/>
    </row>
    <row r="47" spans="1:13" ht="12.75">
      <c r="A47" s="97">
        <v>329</v>
      </c>
      <c r="B47" s="95" t="s">
        <v>105</v>
      </c>
      <c r="C47" s="147">
        <f>SUM(C48:C53)</f>
        <v>39650</v>
      </c>
      <c r="D47" s="131">
        <f aca="true" t="shared" si="10" ref="D47:M47">SUM(D48:D53)</f>
        <v>0</v>
      </c>
      <c r="E47" s="131">
        <f t="shared" si="10"/>
        <v>0</v>
      </c>
      <c r="F47" s="131">
        <f t="shared" si="10"/>
        <v>0</v>
      </c>
      <c r="G47" s="147">
        <f t="shared" si="10"/>
        <v>18400</v>
      </c>
      <c r="H47" s="131">
        <f t="shared" si="10"/>
        <v>0</v>
      </c>
      <c r="I47" s="147">
        <f t="shared" si="10"/>
        <v>21250</v>
      </c>
      <c r="J47" s="131">
        <f t="shared" si="10"/>
        <v>0</v>
      </c>
      <c r="K47" s="131">
        <f t="shared" si="10"/>
        <v>0</v>
      </c>
      <c r="L47" s="131">
        <f t="shared" si="10"/>
        <v>0</v>
      </c>
      <c r="M47" s="131">
        <f t="shared" si="10"/>
        <v>0</v>
      </c>
    </row>
    <row r="48" spans="1:13" ht="12.75">
      <c r="A48" s="91">
        <v>3291</v>
      </c>
      <c r="B48" s="95"/>
      <c r="C48" s="132">
        <v>1400</v>
      </c>
      <c r="D48" s="132"/>
      <c r="E48" s="132"/>
      <c r="F48" s="132"/>
      <c r="G48" s="141">
        <v>1400</v>
      </c>
      <c r="H48" s="132"/>
      <c r="I48" s="132"/>
      <c r="J48" s="132"/>
      <c r="K48" s="132"/>
      <c r="L48" s="132"/>
      <c r="M48" s="132"/>
    </row>
    <row r="49" spans="1:13" ht="12.75">
      <c r="A49" s="91">
        <v>3293</v>
      </c>
      <c r="B49" s="95"/>
      <c r="C49" s="132">
        <v>1800</v>
      </c>
      <c r="D49" s="132"/>
      <c r="E49" s="132"/>
      <c r="F49" s="132"/>
      <c r="G49" s="132">
        <v>1800</v>
      </c>
      <c r="H49" s="132"/>
      <c r="I49" s="132"/>
      <c r="J49" s="132"/>
      <c r="K49" s="132"/>
      <c r="L49" s="132"/>
      <c r="M49" s="132"/>
    </row>
    <row r="50" spans="1:13" ht="12.75">
      <c r="A50" s="91">
        <v>3294</v>
      </c>
      <c r="B50" s="95"/>
      <c r="C50" s="132">
        <v>500</v>
      </c>
      <c r="D50" s="132"/>
      <c r="E50" s="132"/>
      <c r="F50" s="132"/>
      <c r="G50" s="141">
        <v>500</v>
      </c>
      <c r="H50" s="132"/>
      <c r="I50" s="132"/>
      <c r="J50" s="132"/>
      <c r="K50" s="132"/>
      <c r="L50" s="132"/>
      <c r="M50" s="132"/>
    </row>
    <row r="51" spans="1:13" ht="12.75">
      <c r="A51" s="91">
        <v>3295</v>
      </c>
      <c r="B51" s="95"/>
      <c r="C51" s="132">
        <v>18250</v>
      </c>
      <c r="D51" s="132"/>
      <c r="E51" s="132"/>
      <c r="F51" s="132"/>
      <c r="G51" s="141">
        <v>7000</v>
      </c>
      <c r="H51" s="132"/>
      <c r="I51" s="141">
        <v>11250</v>
      </c>
      <c r="J51" s="132"/>
      <c r="K51" s="132"/>
      <c r="L51" s="132"/>
      <c r="M51" s="132"/>
    </row>
    <row r="52" spans="1:13" ht="12.75">
      <c r="A52" s="91">
        <v>3296</v>
      </c>
      <c r="B52" s="95"/>
      <c r="C52" s="132">
        <v>5700</v>
      </c>
      <c r="D52" s="132"/>
      <c r="E52" s="132"/>
      <c r="F52" s="132"/>
      <c r="G52" s="132">
        <v>5700</v>
      </c>
      <c r="H52" s="132"/>
      <c r="I52" s="132"/>
      <c r="J52" s="132"/>
      <c r="K52" s="132"/>
      <c r="L52" s="132"/>
      <c r="M52" s="132"/>
    </row>
    <row r="53" spans="1:13" ht="12.75">
      <c r="A53" s="91">
        <v>3299</v>
      </c>
      <c r="B53" s="95"/>
      <c r="C53" s="132">
        <v>12000</v>
      </c>
      <c r="D53" s="132"/>
      <c r="E53" s="132"/>
      <c r="F53" s="132"/>
      <c r="G53" s="141">
        <v>2000</v>
      </c>
      <c r="H53" s="132"/>
      <c r="I53" s="141">
        <v>10000</v>
      </c>
      <c r="J53" s="132"/>
      <c r="K53" s="132"/>
      <c r="L53" s="132"/>
      <c r="M53" s="132"/>
    </row>
    <row r="54" spans="1:13" s="5" customFormat="1" ht="12.75">
      <c r="A54" s="97">
        <v>34</v>
      </c>
      <c r="B54" s="95" t="s">
        <v>20</v>
      </c>
      <c r="C54" s="131">
        <f>SUM(C55)</f>
        <v>5500</v>
      </c>
      <c r="D54" s="131">
        <f aca="true" t="shared" si="11" ref="D54:M54">SUM(D55)</f>
        <v>0</v>
      </c>
      <c r="E54" s="131">
        <f t="shared" si="11"/>
        <v>0</v>
      </c>
      <c r="F54" s="131">
        <f t="shared" si="11"/>
        <v>0</v>
      </c>
      <c r="G54" s="131">
        <f t="shared" si="11"/>
        <v>5500</v>
      </c>
      <c r="H54" s="131">
        <f t="shared" si="11"/>
        <v>0</v>
      </c>
      <c r="I54" s="131">
        <f t="shared" si="11"/>
        <v>0</v>
      </c>
      <c r="J54" s="131">
        <f t="shared" si="11"/>
        <v>0</v>
      </c>
      <c r="K54" s="131">
        <f t="shared" si="11"/>
        <v>0</v>
      </c>
      <c r="L54" s="131">
        <f t="shared" si="11"/>
        <v>0</v>
      </c>
      <c r="M54" s="131">
        <f t="shared" si="11"/>
        <v>0</v>
      </c>
    </row>
    <row r="55" spans="1:13" s="136" customFormat="1" ht="12.75">
      <c r="A55" s="134">
        <v>343</v>
      </c>
      <c r="B55" s="135" t="s">
        <v>21</v>
      </c>
      <c r="C55" s="148">
        <f>SUM(C56,C57,C58,C59)</f>
        <v>5500</v>
      </c>
      <c r="D55" s="133">
        <f aca="true" t="shared" si="12" ref="D55:M55">SUM(D56,D57,D58,D59)</f>
        <v>0</v>
      </c>
      <c r="E55" s="133">
        <f t="shared" si="12"/>
        <v>0</v>
      </c>
      <c r="F55" s="133">
        <f t="shared" si="12"/>
        <v>0</v>
      </c>
      <c r="G55" s="148">
        <f t="shared" si="12"/>
        <v>5500</v>
      </c>
      <c r="H55" s="133">
        <f t="shared" si="12"/>
        <v>0</v>
      </c>
      <c r="I55" s="133">
        <f t="shared" si="12"/>
        <v>0</v>
      </c>
      <c r="J55" s="133">
        <f t="shared" si="12"/>
        <v>0</v>
      </c>
      <c r="K55" s="133">
        <f t="shared" si="12"/>
        <v>0</v>
      </c>
      <c r="L55" s="133">
        <f t="shared" si="12"/>
        <v>0</v>
      </c>
      <c r="M55" s="133">
        <f t="shared" si="12"/>
        <v>0</v>
      </c>
    </row>
    <row r="56" spans="1:13" ht="25.5">
      <c r="A56" s="91">
        <v>3431</v>
      </c>
      <c r="B56" s="92" t="s">
        <v>80</v>
      </c>
      <c r="C56" s="132">
        <v>5500</v>
      </c>
      <c r="D56" s="132"/>
      <c r="E56" s="132"/>
      <c r="F56" s="132"/>
      <c r="G56" s="141">
        <v>5500</v>
      </c>
      <c r="H56" s="132"/>
      <c r="I56" s="132"/>
      <c r="J56" s="132"/>
      <c r="K56" s="132"/>
      <c r="L56" s="132"/>
      <c r="M56" s="132"/>
    </row>
    <row r="57" spans="1:13" ht="25.5">
      <c r="A57" s="91">
        <v>3432</v>
      </c>
      <c r="B57" s="92" t="s">
        <v>81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2.75">
      <c r="A58" s="91">
        <v>3433</v>
      </c>
      <c r="B58" s="92" t="s">
        <v>82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ht="25.5">
      <c r="A59" s="91">
        <v>3434</v>
      </c>
      <c r="B59" s="92" t="s">
        <v>83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12.75">
      <c r="A60" s="97">
        <v>37</v>
      </c>
      <c r="B60" s="95" t="s">
        <v>108</v>
      </c>
      <c r="C60" s="132">
        <f>C62</f>
        <v>67000</v>
      </c>
      <c r="D60" s="132">
        <f aca="true" t="shared" si="13" ref="D60:M60">D62</f>
        <v>0</v>
      </c>
      <c r="E60" s="132">
        <f t="shared" si="13"/>
        <v>0</v>
      </c>
      <c r="F60" s="132">
        <f t="shared" si="13"/>
        <v>0</v>
      </c>
      <c r="G60" s="132">
        <f t="shared" si="13"/>
        <v>0</v>
      </c>
      <c r="H60" s="132">
        <f t="shared" si="13"/>
        <v>0</v>
      </c>
      <c r="I60" s="132">
        <f t="shared" si="13"/>
        <v>67000</v>
      </c>
      <c r="J60" s="132">
        <f t="shared" si="13"/>
        <v>0</v>
      </c>
      <c r="K60" s="132">
        <f t="shared" si="13"/>
        <v>0</v>
      </c>
      <c r="L60" s="132">
        <f t="shared" si="13"/>
        <v>0</v>
      </c>
      <c r="M60" s="132">
        <f t="shared" si="13"/>
        <v>0</v>
      </c>
    </row>
    <row r="61" spans="1:13" ht="12.75">
      <c r="A61" s="97">
        <v>372</v>
      </c>
      <c r="B61" s="95" t="s">
        <v>109</v>
      </c>
      <c r="C61" s="141">
        <f>C62</f>
        <v>67000</v>
      </c>
      <c r="D61" s="132">
        <f aca="true" t="shared" si="14" ref="D61:M61">D62</f>
        <v>0</v>
      </c>
      <c r="E61" s="132">
        <f t="shared" si="14"/>
        <v>0</v>
      </c>
      <c r="F61" s="132">
        <f t="shared" si="14"/>
        <v>0</v>
      </c>
      <c r="G61" s="132">
        <f t="shared" si="14"/>
        <v>0</v>
      </c>
      <c r="H61" s="132">
        <f t="shared" si="14"/>
        <v>0</v>
      </c>
      <c r="I61" s="141">
        <f t="shared" si="14"/>
        <v>67000</v>
      </c>
      <c r="J61" s="132">
        <f t="shared" si="14"/>
        <v>0</v>
      </c>
      <c r="K61" s="132">
        <f t="shared" si="14"/>
        <v>0</v>
      </c>
      <c r="L61" s="132">
        <f t="shared" si="14"/>
        <v>0</v>
      </c>
      <c r="M61" s="132">
        <f t="shared" si="14"/>
        <v>0</v>
      </c>
    </row>
    <row r="62" spans="1:13" ht="12.75">
      <c r="A62" s="91">
        <v>3722</v>
      </c>
      <c r="B62" s="92" t="s">
        <v>108</v>
      </c>
      <c r="C62" s="132">
        <v>67000</v>
      </c>
      <c r="D62" s="132"/>
      <c r="E62" s="132"/>
      <c r="F62" s="132"/>
      <c r="G62" s="132"/>
      <c r="H62" s="132"/>
      <c r="I62" s="141">
        <v>67000</v>
      </c>
      <c r="J62" s="132"/>
      <c r="K62" s="132"/>
      <c r="L62" s="132"/>
      <c r="M62" s="132"/>
    </row>
    <row r="63" spans="1:13" ht="12.75">
      <c r="A63" s="91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2.75">
      <c r="A64" s="94" t="s">
        <v>53</v>
      </c>
      <c r="B64" s="95" t="s">
        <v>41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2.75">
      <c r="A65" s="97">
        <v>3</v>
      </c>
      <c r="B65" s="95" t="s">
        <v>37</v>
      </c>
      <c r="C65" s="133">
        <f>SUM(C66)</f>
        <v>0</v>
      </c>
      <c r="D65" s="133">
        <f aca="true" t="shared" si="15" ref="D65:M65">SUM(D66)</f>
        <v>0</v>
      </c>
      <c r="E65" s="133">
        <f t="shared" si="15"/>
        <v>0</v>
      </c>
      <c r="F65" s="133">
        <f t="shared" si="15"/>
        <v>0</v>
      </c>
      <c r="G65" s="133">
        <f t="shared" si="15"/>
        <v>0</v>
      </c>
      <c r="H65" s="133">
        <f t="shared" si="15"/>
        <v>0</v>
      </c>
      <c r="I65" s="133">
        <f t="shared" si="15"/>
        <v>0</v>
      </c>
      <c r="J65" s="133">
        <f t="shared" si="15"/>
        <v>0</v>
      </c>
      <c r="K65" s="133">
        <f t="shared" si="15"/>
        <v>0</v>
      </c>
      <c r="L65" s="133">
        <f t="shared" si="15"/>
        <v>0</v>
      </c>
      <c r="M65" s="133">
        <f t="shared" si="15"/>
        <v>0</v>
      </c>
    </row>
    <row r="66" spans="1:13" ht="12.75">
      <c r="A66" s="97">
        <v>32</v>
      </c>
      <c r="B66" s="95" t="s">
        <v>16</v>
      </c>
      <c r="C66" s="133">
        <f>SUM(C67,C75)</f>
        <v>0</v>
      </c>
      <c r="D66" s="133">
        <f aca="true" t="shared" si="16" ref="D66:M66">SUM(D67,D75)</f>
        <v>0</v>
      </c>
      <c r="E66" s="133">
        <f t="shared" si="16"/>
        <v>0</v>
      </c>
      <c r="F66" s="133">
        <f t="shared" si="16"/>
        <v>0</v>
      </c>
      <c r="G66" s="133">
        <f t="shared" si="16"/>
        <v>0</v>
      </c>
      <c r="H66" s="133">
        <f t="shared" si="16"/>
        <v>0</v>
      </c>
      <c r="I66" s="133">
        <f t="shared" si="16"/>
        <v>0</v>
      </c>
      <c r="J66" s="133">
        <f t="shared" si="16"/>
        <v>0</v>
      </c>
      <c r="K66" s="133">
        <f t="shared" si="16"/>
        <v>0</v>
      </c>
      <c r="L66" s="133">
        <f t="shared" si="16"/>
        <v>0</v>
      </c>
      <c r="M66" s="133">
        <f t="shared" si="16"/>
        <v>0</v>
      </c>
    </row>
    <row r="67" spans="1:13" s="5" customFormat="1" ht="12.75">
      <c r="A67" s="134">
        <v>322</v>
      </c>
      <c r="B67" s="135" t="s">
        <v>18</v>
      </c>
      <c r="C67" s="131">
        <f>SUM(C68,C69,C70,C71,C72,C73,C74)</f>
        <v>0</v>
      </c>
      <c r="D67" s="131">
        <f aca="true" t="shared" si="17" ref="D67:M67">SUM(D68,D69,D70,D71,D72,D73,D74)</f>
        <v>0</v>
      </c>
      <c r="E67" s="131">
        <f t="shared" si="17"/>
        <v>0</v>
      </c>
      <c r="F67" s="131">
        <f t="shared" si="17"/>
        <v>0</v>
      </c>
      <c r="G67" s="131">
        <f t="shared" si="17"/>
        <v>0</v>
      </c>
      <c r="H67" s="131">
        <f t="shared" si="17"/>
        <v>0</v>
      </c>
      <c r="I67" s="131">
        <f t="shared" si="17"/>
        <v>0</v>
      </c>
      <c r="J67" s="131">
        <f t="shared" si="17"/>
        <v>0</v>
      </c>
      <c r="K67" s="131">
        <f t="shared" si="17"/>
        <v>0</v>
      </c>
      <c r="L67" s="131">
        <f t="shared" si="17"/>
        <v>0</v>
      </c>
      <c r="M67" s="131">
        <f t="shared" si="17"/>
        <v>0</v>
      </c>
    </row>
    <row r="68" spans="1:13" s="5" customFormat="1" ht="25.5">
      <c r="A68" s="91">
        <v>3221</v>
      </c>
      <c r="B68" s="92" t="s">
        <v>64</v>
      </c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s="5" customFormat="1" ht="12.75">
      <c r="A69" s="91">
        <v>3222</v>
      </c>
      <c r="B69" s="92" t="s">
        <v>65</v>
      </c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s="5" customFormat="1" ht="12.75">
      <c r="A70" s="91">
        <v>3223</v>
      </c>
      <c r="B70" s="92" t="s">
        <v>66</v>
      </c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s="5" customFormat="1" ht="25.5">
      <c r="A71" s="91">
        <v>3224</v>
      </c>
      <c r="B71" s="92" t="s">
        <v>67</v>
      </c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s="5" customFormat="1" ht="12.75">
      <c r="A72" s="91">
        <v>3225</v>
      </c>
      <c r="B72" s="92" t="s">
        <v>68</v>
      </c>
      <c r="C72" s="132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5" customFormat="1" ht="25.5">
      <c r="A73" s="91">
        <v>3226</v>
      </c>
      <c r="B73" s="92" t="s">
        <v>69</v>
      </c>
      <c r="C73" s="132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s="5" customFormat="1" ht="25.5">
      <c r="A74" s="91">
        <v>3227</v>
      </c>
      <c r="B74" s="92" t="s">
        <v>70</v>
      </c>
      <c r="C74" s="132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134">
        <v>323</v>
      </c>
      <c r="B75" s="135" t="s">
        <v>19</v>
      </c>
      <c r="C75" s="131">
        <f>SUM(C76,C77,C78,C79,C80,C81,C82,C83,C84)</f>
        <v>0</v>
      </c>
      <c r="D75" s="131">
        <f aca="true" t="shared" si="18" ref="D75:M75">SUM(D76,D77,D78,D79,D80,D81,D82,D83,D84)</f>
        <v>0</v>
      </c>
      <c r="E75" s="131">
        <f t="shared" si="18"/>
        <v>0</v>
      </c>
      <c r="F75" s="131">
        <f t="shared" si="18"/>
        <v>0</v>
      </c>
      <c r="G75" s="131">
        <f t="shared" si="18"/>
        <v>0</v>
      </c>
      <c r="H75" s="131">
        <f t="shared" si="18"/>
        <v>0</v>
      </c>
      <c r="I75" s="131">
        <f t="shared" si="18"/>
        <v>0</v>
      </c>
      <c r="J75" s="131">
        <f t="shared" si="18"/>
        <v>0</v>
      </c>
      <c r="K75" s="131">
        <f t="shared" si="18"/>
        <v>0</v>
      </c>
      <c r="L75" s="131">
        <f t="shared" si="18"/>
        <v>0</v>
      </c>
      <c r="M75" s="131">
        <f t="shared" si="18"/>
        <v>0</v>
      </c>
    </row>
    <row r="76" spans="1:13" ht="12.75">
      <c r="A76" s="91">
        <v>3231</v>
      </c>
      <c r="B76" s="92" t="s">
        <v>71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25.5">
      <c r="A77" s="91">
        <v>3232</v>
      </c>
      <c r="B77" s="92" t="s">
        <v>72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91">
        <v>3233</v>
      </c>
      <c r="B78" s="92" t="s">
        <v>73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>
        <v>3234</v>
      </c>
      <c r="B79" s="92" t="s">
        <v>74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91">
        <v>3235</v>
      </c>
      <c r="B80" s="92" t="s">
        <v>75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>
      <c r="A81" s="91">
        <v>3236</v>
      </c>
      <c r="B81" s="92" t="s">
        <v>76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ht="12.75">
      <c r="A82" s="91">
        <v>3237</v>
      </c>
      <c r="B82" s="92" t="s">
        <v>77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1:13" ht="12.75">
      <c r="A83" s="91">
        <v>3238</v>
      </c>
      <c r="B83" s="92" t="s">
        <v>78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91">
        <v>3239</v>
      </c>
      <c r="B84" s="92" t="s">
        <v>79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s="5" customFormat="1" ht="25.5">
      <c r="A85" s="97">
        <v>4</v>
      </c>
      <c r="B85" s="95" t="s">
        <v>22</v>
      </c>
      <c r="C85" s="147">
        <v>24000</v>
      </c>
      <c r="D85" s="131">
        <f aca="true" t="shared" si="19" ref="D85:M85">SUM(D86)</f>
        <v>0</v>
      </c>
      <c r="E85" s="131">
        <f t="shared" si="19"/>
        <v>0</v>
      </c>
      <c r="F85" s="131">
        <f t="shared" si="19"/>
        <v>0</v>
      </c>
      <c r="G85" s="131">
        <f t="shared" si="19"/>
        <v>10000</v>
      </c>
      <c r="H85" s="131">
        <f t="shared" si="19"/>
        <v>0</v>
      </c>
      <c r="I85" s="147">
        <v>14000</v>
      </c>
      <c r="J85" s="131">
        <f t="shared" si="19"/>
        <v>0</v>
      </c>
      <c r="K85" s="131">
        <f t="shared" si="19"/>
        <v>0</v>
      </c>
      <c r="L85" s="131">
        <f t="shared" si="19"/>
        <v>0</v>
      </c>
      <c r="M85" s="131">
        <f t="shared" si="19"/>
        <v>0</v>
      </c>
    </row>
    <row r="86" spans="1:13" ht="38.25">
      <c r="A86" s="97">
        <v>42</v>
      </c>
      <c r="B86" s="95" t="s">
        <v>42</v>
      </c>
      <c r="C86" s="133">
        <v>14000</v>
      </c>
      <c r="D86" s="133">
        <f aca="true" t="shared" si="20" ref="D86:M86">SUM(D87:D92)</f>
        <v>0</v>
      </c>
      <c r="E86" s="133">
        <f t="shared" si="20"/>
        <v>0</v>
      </c>
      <c r="F86" s="133">
        <f t="shared" si="20"/>
        <v>0</v>
      </c>
      <c r="G86" s="133">
        <v>10000</v>
      </c>
      <c r="H86" s="133">
        <f t="shared" si="20"/>
        <v>0</v>
      </c>
      <c r="I86" s="133">
        <v>14000</v>
      </c>
      <c r="J86" s="133">
        <f t="shared" si="20"/>
        <v>0</v>
      </c>
      <c r="K86" s="133">
        <f t="shared" si="20"/>
        <v>0</v>
      </c>
      <c r="L86" s="133">
        <f t="shared" si="20"/>
        <v>0</v>
      </c>
      <c r="M86" s="133">
        <f t="shared" si="20"/>
        <v>0</v>
      </c>
    </row>
    <row r="87" spans="1:13" s="136" customFormat="1" ht="12.75">
      <c r="A87" s="134">
        <v>422</v>
      </c>
      <c r="B87" s="135" t="s">
        <v>101</v>
      </c>
      <c r="C87" s="148">
        <v>10000</v>
      </c>
      <c r="D87" s="133">
        <f aca="true" t="shared" si="21" ref="D87:M87">SUM(D88:D91)</f>
        <v>0</v>
      </c>
      <c r="E87" s="133">
        <f t="shared" si="21"/>
        <v>0</v>
      </c>
      <c r="F87" s="133">
        <f t="shared" si="21"/>
        <v>0</v>
      </c>
      <c r="G87" s="133">
        <f t="shared" si="21"/>
        <v>10000</v>
      </c>
      <c r="H87" s="133">
        <f t="shared" si="21"/>
        <v>0</v>
      </c>
      <c r="I87" s="133"/>
      <c r="J87" s="133">
        <f t="shared" si="21"/>
        <v>0</v>
      </c>
      <c r="K87" s="133">
        <f t="shared" si="21"/>
        <v>0</v>
      </c>
      <c r="L87" s="133">
        <f t="shared" si="21"/>
        <v>0</v>
      </c>
      <c r="M87" s="133">
        <f t="shared" si="21"/>
        <v>0</v>
      </c>
    </row>
    <row r="88" spans="1:13" ht="12.75">
      <c r="A88" s="91">
        <v>4227</v>
      </c>
      <c r="B88" s="92" t="s">
        <v>102</v>
      </c>
      <c r="C88" s="132">
        <v>10000</v>
      </c>
      <c r="D88" s="132"/>
      <c r="E88" s="132"/>
      <c r="F88" s="132"/>
      <c r="G88" s="132">
        <v>10000</v>
      </c>
      <c r="H88" s="132"/>
      <c r="I88" s="132"/>
      <c r="J88" s="132"/>
      <c r="K88" s="132"/>
      <c r="L88" s="132"/>
      <c r="M88" s="132"/>
    </row>
    <row r="89" spans="1:13" ht="12.75">
      <c r="A89" s="91"/>
      <c r="B89" s="9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91"/>
      <c r="B90" s="9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97">
        <v>424</v>
      </c>
      <c r="B91" s="92" t="s">
        <v>103</v>
      </c>
      <c r="C91" s="147">
        <v>14000</v>
      </c>
      <c r="D91" s="132"/>
      <c r="E91" s="132"/>
      <c r="F91" s="132"/>
      <c r="G91" s="132"/>
      <c r="H91" s="132"/>
      <c r="I91" s="141">
        <v>14000</v>
      </c>
      <c r="J91" s="132"/>
      <c r="K91" s="132"/>
      <c r="L91" s="132"/>
      <c r="M91" s="132"/>
    </row>
    <row r="92" spans="1:13" s="5" customFormat="1" ht="12.75" customHeight="1">
      <c r="A92" s="97"/>
      <c r="B92" s="95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s="5" customFormat="1" ht="22.5" customHeight="1">
      <c r="A93" s="137">
        <v>5</v>
      </c>
      <c r="B93" s="95" t="s">
        <v>84</v>
      </c>
      <c r="C93" s="131">
        <f>SUM(C94)</f>
        <v>0</v>
      </c>
      <c r="D93" s="131">
        <f aca="true" t="shared" si="22" ref="D93:M95">SUM(D94)</f>
        <v>0</v>
      </c>
      <c r="E93" s="131">
        <f t="shared" si="22"/>
        <v>0</v>
      </c>
      <c r="F93" s="131">
        <f t="shared" si="22"/>
        <v>0</v>
      </c>
      <c r="G93" s="131">
        <f t="shared" si="22"/>
        <v>0</v>
      </c>
      <c r="H93" s="131">
        <f t="shared" si="22"/>
        <v>0</v>
      </c>
      <c r="I93" s="131">
        <f t="shared" si="22"/>
        <v>0</v>
      </c>
      <c r="J93" s="131">
        <f t="shared" si="22"/>
        <v>0</v>
      </c>
      <c r="K93" s="131">
        <f t="shared" si="22"/>
        <v>0</v>
      </c>
      <c r="L93" s="131">
        <f t="shared" si="22"/>
        <v>0</v>
      </c>
      <c r="M93" s="131">
        <f t="shared" si="22"/>
        <v>0</v>
      </c>
    </row>
    <row r="94" spans="1:13" s="5" customFormat="1" ht="23.25" customHeight="1">
      <c r="A94" s="97">
        <v>54</v>
      </c>
      <c r="B94" s="95" t="s">
        <v>85</v>
      </c>
      <c r="C94" s="131">
        <f>SUM(C95)</f>
        <v>0</v>
      </c>
      <c r="D94" s="131">
        <f t="shared" si="22"/>
        <v>0</v>
      </c>
      <c r="E94" s="131">
        <f t="shared" si="22"/>
        <v>0</v>
      </c>
      <c r="F94" s="131">
        <f t="shared" si="22"/>
        <v>0</v>
      </c>
      <c r="G94" s="131">
        <f t="shared" si="22"/>
        <v>0</v>
      </c>
      <c r="H94" s="131">
        <f t="shared" si="22"/>
        <v>0</v>
      </c>
      <c r="I94" s="131">
        <f t="shared" si="22"/>
        <v>0</v>
      </c>
      <c r="J94" s="131">
        <f t="shared" si="22"/>
        <v>0</v>
      </c>
      <c r="K94" s="131">
        <f t="shared" si="22"/>
        <v>0</v>
      </c>
      <c r="L94" s="131">
        <f t="shared" si="22"/>
        <v>0</v>
      </c>
      <c r="M94" s="131">
        <f t="shared" si="22"/>
        <v>0</v>
      </c>
    </row>
    <row r="95" spans="1:13" s="5" customFormat="1" ht="40.5" customHeight="1">
      <c r="A95" s="97">
        <v>544</v>
      </c>
      <c r="B95" s="95" t="s">
        <v>86</v>
      </c>
      <c r="C95" s="131">
        <f>SUM(C96)</f>
        <v>0</v>
      </c>
      <c r="D95" s="131">
        <f t="shared" si="22"/>
        <v>0</v>
      </c>
      <c r="E95" s="131">
        <f t="shared" si="22"/>
        <v>0</v>
      </c>
      <c r="F95" s="131">
        <f t="shared" si="22"/>
        <v>0</v>
      </c>
      <c r="G95" s="131">
        <f t="shared" si="22"/>
        <v>0</v>
      </c>
      <c r="H95" s="131">
        <f t="shared" si="22"/>
        <v>0</v>
      </c>
      <c r="I95" s="131">
        <f t="shared" si="22"/>
        <v>0</v>
      </c>
      <c r="J95" s="131">
        <f t="shared" si="22"/>
        <v>0</v>
      </c>
      <c r="K95" s="131">
        <f t="shared" si="22"/>
        <v>0</v>
      </c>
      <c r="L95" s="131">
        <f t="shared" si="22"/>
        <v>0</v>
      </c>
      <c r="M95" s="131">
        <f t="shared" si="22"/>
        <v>0</v>
      </c>
    </row>
    <row r="96" spans="1:13" s="5" customFormat="1" ht="12.75" customHeight="1">
      <c r="A96" s="138">
        <v>5443</v>
      </c>
      <c r="B96" s="139" t="s">
        <v>87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12.75" customHeight="1">
      <c r="A97" s="97"/>
      <c r="B97" s="95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s="5" customFormat="1" ht="12.75" customHeight="1">
      <c r="A98" s="97"/>
      <c r="B98" s="95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s="5" customFormat="1" ht="12.75" customHeight="1">
      <c r="A99" s="97"/>
      <c r="B99" s="95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s="5" customFormat="1" ht="12.75" customHeight="1">
      <c r="A100" s="97"/>
      <c r="B100" s="95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s="5" customFormat="1" ht="12.75">
      <c r="A102" s="91"/>
      <c r="B102" s="9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s="5" customFormat="1" ht="12.75">
      <c r="A103" s="91"/>
      <c r="B103" s="92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s="5" customFormat="1" ht="12.75">
      <c r="A104" s="91"/>
      <c r="B104" s="92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2.75">
      <c r="A105" s="61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02">
      <c r="A106" s="4" t="s">
        <v>10</v>
      </c>
      <c r="B106" s="83" t="s">
        <v>11</v>
      </c>
      <c r="C106" s="4" t="s">
        <v>91</v>
      </c>
      <c r="D106" s="4" t="s">
        <v>43</v>
      </c>
      <c r="E106" s="4" t="s">
        <v>44</v>
      </c>
      <c r="F106" s="4" t="s">
        <v>45</v>
      </c>
      <c r="G106" s="4" t="s">
        <v>46</v>
      </c>
      <c r="H106" s="4" t="s">
        <v>47</v>
      </c>
      <c r="I106" s="4" t="s">
        <v>48</v>
      </c>
      <c r="J106" s="4" t="s">
        <v>90</v>
      </c>
      <c r="K106" s="4" t="s">
        <v>49</v>
      </c>
      <c r="L106" s="4" t="s">
        <v>50</v>
      </c>
      <c r="M106" s="4" t="s">
        <v>51</v>
      </c>
    </row>
    <row r="107" spans="1:13" ht="12.75">
      <c r="A107" s="85"/>
      <c r="B107" s="86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ht="12.75">
      <c r="A108" s="88"/>
      <c r="B108" s="89" t="s">
        <v>25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12.75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s="5" customFormat="1" ht="12.75">
      <c r="A110" s="94" t="s">
        <v>36</v>
      </c>
      <c r="B110" s="95" t="s">
        <v>39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2.75">
      <c r="A111" s="94" t="s">
        <v>34</v>
      </c>
      <c r="B111" s="95" t="s">
        <v>40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ht="12.75">
      <c r="A112" s="97">
        <v>3</v>
      </c>
      <c r="B112" s="95" t="s">
        <v>37</v>
      </c>
      <c r="C112" s="133">
        <v>5982000</v>
      </c>
      <c r="D112" s="133">
        <v>12000</v>
      </c>
      <c r="E112" s="133">
        <v>16000</v>
      </c>
      <c r="F112" s="133">
        <f aca="true" t="shared" si="23" ref="F112:M112">SUM(F113:F115)</f>
        <v>200000</v>
      </c>
      <c r="G112" s="133">
        <f t="shared" si="23"/>
        <v>440000</v>
      </c>
      <c r="H112" s="133">
        <f t="shared" si="23"/>
        <v>105000</v>
      </c>
      <c r="I112" s="133">
        <v>5160000</v>
      </c>
      <c r="J112" s="133">
        <f t="shared" si="23"/>
        <v>44000</v>
      </c>
      <c r="K112" s="133">
        <f t="shared" si="23"/>
        <v>5000</v>
      </c>
      <c r="L112" s="133">
        <f t="shared" si="23"/>
        <v>0</v>
      </c>
      <c r="M112" s="133">
        <f t="shared" si="23"/>
        <v>0</v>
      </c>
    </row>
    <row r="113" spans="1:13" ht="12.75">
      <c r="A113" s="97">
        <v>31</v>
      </c>
      <c r="B113" s="95" t="s">
        <v>12</v>
      </c>
      <c r="C113" s="132">
        <v>5111000</v>
      </c>
      <c r="D113" s="132">
        <v>12000</v>
      </c>
      <c r="E113" s="132"/>
      <c r="F113" s="132"/>
      <c r="G113" s="132"/>
      <c r="H113" s="132"/>
      <c r="I113" s="132">
        <v>5055000</v>
      </c>
      <c r="J113" s="132">
        <v>44000</v>
      </c>
      <c r="K113" s="132"/>
      <c r="L113" s="132"/>
      <c r="M113" s="132"/>
    </row>
    <row r="114" spans="1:13" ht="12.75">
      <c r="A114" s="97">
        <v>32</v>
      </c>
      <c r="B114" s="95" t="s">
        <v>16</v>
      </c>
      <c r="C114" s="132">
        <v>766500</v>
      </c>
      <c r="D114" s="132"/>
      <c r="E114" s="132">
        <v>16000</v>
      </c>
      <c r="F114" s="132">
        <v>200000</v>
      </c>
      <c r="G114" s="132">
        <v>435500</v>
      </c>
      <c r="H114" s="132">
        <v>105000</v>
      </c>
      <c r="I114" s="132">
        <v>5000</v>
      </c>
      <c r="J114" s="132"/>
      <c r="K114" s="132">
        <v>5000</v>
      </c>
      <c r="L114" s="132"/>
      <c r="M114" s="132"/>
    </row>
    <row r="115" spans="1:13" ht="12.75">
      <c r="A115" s="97">
        <v>34</v>
      </c>
      <c r="B115" s="95" t="s">
        <v>20</v>
      </c>
      <c r="C115" s="132">
        <v>4500</v>
      </c>
      <c r="D115" s="132"/>
      <c r="E115" s="132"/>
      <c r="F115" s="132"/>
      <c r="G115" s="132">
        <v>4500</v>
      </c>
      <c r="H115" s="132"/>
      <c r="I115" s="132"/>
      <c r="J115" s="132"/>
      <c r="K115" s="132"/>
      <c r="L115" s="132"/>
      <c r="M115" s="132"/>
    </row>
    <row r="116" spans="1:13" ht="12.75">
      <c r="A116" s="91">
        <v>37</v>
      </c>
      <c r="B116" s="92" t="s">
        <v>104</v>
      </c>
      <c r="C116" s="140">
        <v>100000</v>
      </c>
      <c r="D116" s="93"/>
      <c r="E116" s="93"/>
      <c r="F116" s="93"/>
      <c r="G116" s="93"/>
      <c r="H116" s="93"/>
      <c r="I116" s="93">
        <v>100000</v>
      </c>
      <c r="J116" s="93"/>
      <c r="K116" s="93"/>
      <c r="L116" s="93"/>
      <c r="M116" s="93"/>
    </row>
    <row r="117" spans="1:13" s="5" customFormat="1" ht="12.75">
      <c r="A117" s="94" t="s">
        <v>35</v>
      </c>
      <c r="B117" s="95" t="s">
        <v>41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2.75">
      <c r="A118" s="97">
        <v>3</v>
      </c>
      <c r="B118" s="95" t="s">
        <v>37</v>
      </c>
      <c r="C118" s="133">
        <f>SUM(C119:C120)</f>
        <v>0</v>
      </c>
      <c r="D118" s="133">
        <f aca="true" t="shared" si="24" ref="D118:M118">SUM(D119:D120)</f>
        <v>0</v>
      </c>
      <c r="E118" s="133">
        <f t="shared" si="24"/>
        <v>0</v>
      </c>
      <c r="F118" s="133">
        <f t="shared" si="24"/>
        <v>0</v>
      </c>
      <c r="G118" s="133">
        <f t="shared" si="24"/>
        <v>0</v>
      </c>
      <c r="H118" s="133">
        <f t="shared" si="24"/>
        <v>0</v>
      </c>
      <c r="I118" s="133">
        <f t="shared" si="24"/>
        <v>0</v>
      </c>
      <c r="J118" s="133">
        <f t="shared" si="24"/>
        <v>0</v>
      </c>
      <c r="K118" s="133">
        <f t="shared" si="24"/>
        <v>0</v>
      </c>
      <c r="L118" s="133">
        <f t="shared" si="24"/>
        <v>0</v>
      </c>
      <c r="M118" s="133">
        <f t="shared" si="24"/>
        <v>0</v>
      </c>
    </row>
    <row r="119" spans="1:13" ht="12.75">
      <c r="A119" s="97">
        <v>32</v>
      </c>
      <c r="B119" s="95" t="s">
        <v>16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1:13" ht="12.75">
      <c r="A120" s="97">
        <v>34</v>
      </c>
      <c r="B120" s="95" t="s">
        <v>20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</row>
    <row r="121" spans="1:13" ht="25.5">
      <c r="A121" s="97">
        <v>4</v>
      </c>
      <c r="B121" s="95" t="s">
        <v>22</v>
      </c>
      <c r="C121" s="133">
        <f>SUM(C122)</f>
        <v>0</v>
      </c>
      <c r="D121" s="133">
        <f aca="true" t="shared" si="25" ref="D121:M121">SUM(D122)</f>
        <v>0</v>
      </c>
      <c r="E121" s="133">
        <f t="shared" si="25"/>
        <v>0</v>
      </c>
      <c r="F121" s="133">
        <f t="shared" si="25"/>
        <v>0</v>
      </c>
      <c r="G121" s="133">
        <f t="shared" si="25"/>
        <v>0</v>
      </c>
      <c r="H121" s="133">
        <f t="shared" si="25"/>
        <v>0</v>
      </c>
      <c r="I121" s="133"/>
      <c r="J121" s="133">
        <f t="shared" si="25"/>
        <v>0</v>
      </c>
      <c r="K121" s="133">
        <f t="shared" si="25"/>
        <v>0</v>
      </c>
      <c r="L121" s="133">
        <f t="shared" si="25"/>
        <v>0</v>
      </c>
      <c r="M121" s="133">
        <f t="shared" si="25"/>
        <v>0</v>
      </c>
    </row>
    <row r="122" spans="1:13" ht="38.25">
      <c r="A122" s="97">
        <v>42</v>
      </c>
      <c r="B122" s="95" t="s">
        <v>23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</row>
    <row r="123" spans="1:13" ht="12.75">
      <c r="A123" s="97"/>
      <c r="B123" s="95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ht="25.5">
      <c r="A124" s="137">
        <v>5</v>
      </c>
      <c r="B124" s="95" t="s">
        <v>84</v>
      </c>
      <c r="C124" s="131">
        <f aca="true" t="shared" si="26" ref="C124:M125">SUM(C125)</f>
        <v>0</v>
      </c>
      <c r="D124" s="131">
        <f t="shared" si="26"/>
        <v>0</v>
      </c>
      <c r="E124" s="131">
        <f t="shared" si="26"/>
        <v>0</v>
      </c>
      <c r="F124" s="131">
        <f t="shared" si="26"/>
        <v>0</v>
      </c>
      <c r="G124" s="131">
        <f t="shared" si="26"/>
        <v>0</v>
      </c>
      <c r="H124" s="131">
        <f t="shared" si="26"/>
        <v>0</v>
      </c>
      <c r="I124" s="131">
        <f t="shared" si="26"/>
        <v>0</v>
      </c>
      <c r="J124" s="131">
        <f t="shared" si="26"/>
        <v>0</v>
      </c>
      <c r="K124" s="131">
        <f t="shared" si="26"/>
        <v>0</v>
      </c>
      <c r="L124" s="131">
        <f t="shared" si="26"/>
        <v>0</v>
      </c>
      <c r="M124" s="131">
        <f t="shared" si="26"/>
        <v>0</v>
      </c>
    </row>
    <row r="125" spans="1:13" ht="25.5">
      <c r="A125" s="97">
        <v>54</v>
      </c>
      <c r="B125" s="95" t="s">
        <v>85</v>
      </c>
      <c r="C125" s="131">
        <f t="shared" si="26"/>
        <v>0</v>
      </c>
      <c r="D125" s="131">
        <f t="shared" si="26"/>
        <v>0</v>
      </c>
      <c r="E125" s="131">
        <f t="shared" si="26"/>
        <v>0</v>
      </c>
      <c r="F125" s="131">
        <f t="shared" si="26"/>
        <v>0</v>
      </c>
      <c r="G125" s="131">
        <f t="shared" si="26"/>
        <v>0</v>
      </c>
      <c r="H125" s="131">
        <f t="shared" si="26"/>
        <v>0</v>
      </c>
      <c r="I125" s="131">
        <f t="shared" si="26"/>
        <v>0</v>
      </c>
      <c r="J125" s="131">
        <f t="shared" si="26"/>
        <v>0</v>
      </c>
      <c r="K125" s="131">
        <f t="shared" si="26"/>
        <v>0</v>
      </c>
      <c r="L125" s="131">
        <f t="shared" si="26"/>
        <v>0</v>
      </c>
      <c r="M125" s="131">
        <f t="shared" si="26"/>
        <v>0</v>
      </c>
    </row>
    <row r="126" spans="1:13" ht="12.75">
      <c r="A126" s="118"/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02">
      <c r="A127" s="4" t="s">
        <v>10</v>
      </c>
      <c r="B127" s="83" t="s">
        <v>11</v>
      </c>
      <c r="C127" s="4" t="s">
        <v>96</v>
      </c>
      <c r="D127" s="4" t="s">
        <v>43</v>
      </c>
      <c r="E127" s="4" t="s">
        <v>44</v>
      </c>
      <c r="F127" s="4" t="s">
        <v>45</v>
      </c>
      <c r="G127" s="4" t="s">
        <v>46</v>
      </c>
      <c r="H127" s="4" t="s">
        <v>47</v>
      </c>
      <c r="I127" s="4" t="s">
        <v>48</v>
      </c>
      <c r="J127" s="4" t="s">
        <v>90</v>
      </c>
      <c r="K127" s="4" t="s">
        <v>49</v>
      </c>
      <c r="L127" s="4" t="s">
        <v>50</v>
      </c>
      <c r="M127" s="4" t="s">
        <v>51</v>
      </c>
    </row>
    <row r="128" spans="1:13" ht="12.75">
      <c r="A128" s="85"/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 ht="12.75">
      <c r="A129" s="88"/>
      <c r="B129" s="89" t="s">
        <v>25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3" ht="12.75">
      <c r="A130" s="91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1:13" ht="12.75">
      <c r="A131" s="94" t="s">
        <v>36</v>
      </c>
      <c r="B131" s="95" t="s">
        <v>39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</row>
    <row r="132" spans="1:13" ht="12.75">
      <c r="A132" s="94" t="s">
        <v>34</v>
      </c>
      <c r="B132" s="95" t="s">
        <v>40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ht="12.75">
      <c r="A133" s="97">
        <v>3</v>
      </c>
      <c r="B133" s="95" t="s">
        <v>37</v>
      </c>
      <c r="C133" s="133">
        <v>5982000</v>
      </c>
      <c r="D133" s="133">
        <f aca="true" t="shared" si="27" ref="D133:M133">SUM(D134:D136)</f>
        <v>12000</v>
      </c>
      <c r="E133" s="133">
        <v>16000</v>
      </c>
      <c r="F133" s="133">
        <v>200000</v>
      </c>
      <c r="G133" s="133">
        <v>440000</v>
      </c>
      <c r="H133" s="133">
        <v>105000</v>
      </c>
      <c r="I133" s="133">
        <f t="shared" si="27"/>
        <v>5060000</v>
      </c>
      <c r="J133" s="133">
        <f t="shared" si="27"/>
        <v>44000</v>
      </c>
      <c r="K133" s="133">
        <v>5000</v>
      </c>
      <c r="L133" s="133">
        <f t="shared" si="27"/>
        <v>0</v>
      </c>
      <c r="M133" s="133">
        <f t="shared" si="27"/>
        <v>0</v>
      </c>
    </row>
    <row r="134" spans="1:13" ht="12.75">
      <c r="A134" s="97">
        <v>31</v>
      </c>
      <c r="B134" s="95" t="s">
        <v>12</v>
      </c>
      <c r="C134" s="132">
        <v>5111000</v>
      </c>
      <c r="D134" s="132">
        <v>12000</v>
      </c>
      <c r="E134" s="132"/>
      <c r="F134" s="132"/>
      <c r="G134" s="132"/>
      <c r="H134" s="132"/>
      <c r="I134" s="132">
        <v>5055000</v>
      </c>
      <c r="J134" s="132">
        <v>44000</v>
      </c>
      <c r="K134" s="132"/>
      <c r="L134" s="132"/>
      <c r="M134" s="132"/>
    </row>
    <row r="135" spans="1:13" ht="12.75">
      <c r="A135" s="97">
        <v>32</v>
      </c>
      <c r="B135" s="95" t="s">
        <v>16</v>
      </c>
      <c r="C135" s="132">
        <v>766500</v>
      </c>
      <c r="D135" s="132"/>
      <c r="E135" s="132">
        <v>16000</v>
      </c>
      <c r="F135" s="132">
        <v>200000</v>
      </c>
      <c r="G135" s="132">
        <v>435500</v>
      </c>
      <c r="H135" s="132">
        <v>105000</v>
      </c>
      <c r="I135" s="132">
        <v>5000</v>
      </c>
      <c r="J135" s="132"/>
      <c r="K135" s="132">
        <v>5000</v>
      </c>
      <c r="L135" s="132"/>
      <c r="M135" s="132"/>
    </row>
    <row r="136" spans="1:13" ht="12.75">
      <c r="A136" s="97">
        <v>34</v>
      </c>
      <c r="B136" s="95" t="s">
        <v>20</v>
      </c>
      <c r="C136" s="132"/>
      <c r="D136" s="132"/>
      <c r="E136" s="132"/>
      <c r="F136" s="132"/>
      <c r="G136" s="132">
        <v>4500</v>
      </c>
      <c r="H136" s="132"/>
      <c r="I136" s="132"/>
      <c r="J136" s="132"/>
      <c r="K136" s="132"/>
      <c r="L136" s="132"/>
      <c r="M136" s="132"/>
    </row>
    <row r="137" spans="1:13" ht="12.75">
      <c r="A137" s="91"/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1:13" ht="12.75">
      <c r="A138" s="94" t="s">
        <v>35</v>
      </c>
      <c r="B138" s="95" t="s">
        <v>41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1:13" ht="12.75">
      <c r="A139" s="97">
        <v>3</v>
      </c>
      <c r="B139" s="95" t="s">
        <v>37</v>
      </c>
      <c r="C139" s="133">
        <f>SUM(C140)</f>
        <v>0</v>
      </c>
      <c r="D139" s="133">
        <f aca="true" t="shared" si="28" ref="D139:M139">SUM(D140)</f>
        <v>0</v>
      </c>
      <c r="E139" s="133">
        <f t="shared" si="28"/>
        <v>0</v>
      </c>
      <c r="F139" s="133">
        <f t="shared" si="28"/>
        <v>0</v>
      </c>
      <c r="G139" s="133">
        <f t="shared" si="28"/>
        <v>0</v>
      </c>
      <c r="H139" s="133">
        <f t="shared" si="28"/>
        <v>0</v>
      </c>
      <c r="I139" s="133">
        <f t="shared" si="28"/>
        <v>0</v>
      </c>
      <c r="J139" s="133">
        <f t="shared" si="28"/>
        <v>0</v>
      </c>
      <c r="K139" s="133">
        <f t="shared" si="28"/>
        <v>0</v>
      </c>
      <c r="L139" s="133">
        <f t="shared" si="28"/>
        <v>0</v>
      </c>
      <c r="M139" s="133">
        <f t="shared" si="28"/>
        <v>0</v>
      </c>
    </row>
    <row r="140" spans="1:13" ht="12.75">
      <c r="A140" s="97">
        <v>32</v>
      </c>
      <c r="B140" s="95" t="s">
        <v>16</v>
      </c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</row>
    <row r="141" spans="1:13" ht="25.5">
      <c r="A141" s="97">
        <v>4</v>
      </c>
      <c r="B141" s="95" t="s">
        <v>22</v>
      </c>
      <c r="C141" s="133">
        <f>SUM(C142)</f>
        <v>0</v>
      </c>
      <c r="D141" s="133">
        <f aca="true" t="shared" si="29" ref="D141:M141">SUM(D142)</f>
        <v>0</v>
      </c>
      <c r="E141" s="133">
        <f t="shared" si="29"/>
        <v>0</v>
      </c>
      <c r="F141" s="133">
        <f t="shared" si="29"/>
        <v>0</v>
      </c>
      <c r="G141" s="133">
        <f t="shared" si="29"/>
        <v>0</v>
      </c>
      <c r="H141" s="133">
        <f t="shared" si="29"/>
        <v>0</v>
      </c>
      <c r="I141" s="133">
        <f t="shared" si="29"/>
        <v>0</v>
      </c>
      <c r="J141" s="133">
        <f t="shared" si="29"/>
        <v>0</v>
      </c>
      <c r="K141" s="133">
        <f t="shared" si="29"/>
        <v>0</v>
      </c>
      <c r="L141" s="133">
        <f t="shared" si="29"/>
        <v>0</v>
      </c>
      <c r="M141" s="133">
        <f t="shared" si="29"/>
        <v>0</v>
      </c>
    </row>
    <row r="142" spans="1:13" ht="38.25">
      <c r="A142" s="97">
        <v>42</v>
      </c>
      <c r="B142" s="95" t="s">
        <v>23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</row>
    <row r="143" spans="1:13" ht="12.75">
      <c r="A143" s="97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1:13" ht="25.5">
      <c r="A144" s="137">
        <v>5</v>
      </c>
      <c r="B144" s="95" t="s">
        <v>84</v>
      </c>
      <c r="C144" s="131">
        <f aca="true" t="shared" si="30" ref="C144:M145">SUM(C145)</f>
        <v>0</v>
      </c>
      <c r="D144" s="131">
        <f t="shared" si="30"/>
        <v>0</v>
      </c>
      <c r="E144" s="131">
        <f t="shared" si="30"/>
        <v>0</v>
      </c>
      <c r="F144" s="131">
        <f t="shared" si="30"/>
        <v>0</v>
      </c>
      <c r="G144" s="131">
        <f t="shared" si="30"/>
        <v>0</v>
      </c>
      <c r="H144" s="131">
        <f t="shared" si="30"/>
        <v>0</v>
      </c>
      <c r="I144" s="131">
        <f t="shared" si="30"/>
        <v>0</v>
      </c>
      <c r="J144" s="131">
        <f t="shared" si="30"/>
        <v>0</v>
      </c>
      <c r="K144" s="131">
        <f t="shared" si="30"/>
        <v>0</v>
      </c>
      <c r="L144" s="131">
        <f t="shared" si="30"/>
        <v>0</v>
      </c>
      <c r="M144" s="131">
        <f t="shared" si="30"/>
        <v>0</v>
      </c>
    </row>
    <row r="145" spans="1:13" ht="25.5">
      <c r="A145" s="97">
        <v>54</v>
      </c>
      <c r="B145" s="95" t="s">
        <v>85</v>
      </c>
      <c r="C145" s="131">
        <f t="shared" si="30"/>
        <v>0</v>
      </c>
      <c r="D145" s="131">
        <f t="shared" si="30"/>
        <v>0</v>
      </c>
      <c r="E145" s="131">
        <f t="shared" si="30"/>
        <v>0</v>
      </c>
      <c r="F145" s="131">
        <f t="shared" si="30"/>
        <v>0</v>
      </c>
      <c r="G145" s="131">
        <f t="shared" si="30"/>
        <v>0</v>
      </c>
      <c r="H145" s="131">
        <f t="shared" si="30"/>
        <v>0</v>
      </c>
      <c r="I145" s="131">
        <f t="shared" si="30"/>
        <v>0</v>
      </c>
      <c r="J145" s="131">
        <f t="shared" si="30"/>
        <v>0</v>
      </c>
      <c r="K145" s="131">
        <f t="shared" si="30"/>
        <v>0</v>
      </c>
      <c r="L145" s="131">
        <f t="shared" si="30"/>
        <v>0</v>
      </c>
      <c r="M145" s="131">
        <f t="shared" si="30"/>
        <v>0</v>
      </c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2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2022-11-21T13:38:13Z</cp:lastPrinted>
  <dcterms:created xsi:type="dcterms:W3CDTF">2013-09-11T11:00:21Z</dcterms:created>
  <dcterms:modified xsi:type="dcterms:W3CDTF">2023-09-18T09:49:34Z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